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Movimientos" sheetId="2" state="visible" r:id="rId2"/>
    <sheet xmlns:r="http://schemas.openxmlformats.org/officeDocument/2006/relationships" name="Instrucciones" sheetId="3" state="visible" r:id="rId3"/>
  </sheets>
  <definedNames>
    <definedName name="_xlnm._FilterDatabase" localSheetId="1" hidden="1">'Movimientos'!$A$5:$O$105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 &quot;MXN&quot;"/>
    <numFmt numFmtId="165" formatCode="d/m/yyyy"/>
  </numFmts>
  <fonts count="6">
    <font>
      <name val="Calibri"/>
      <family val="2"/>
      <color theme="1"/>
      <sz val="11"/>
      <scheme val="minor"/>
    </font>
    <font>
      <name val="Aptos"/>
      <b val="1"/>
      <color rgb="00FFFFFF"/>
      <sz val="16"/>
    </font>
    <font>
      <name val="Aptos"/>
      <i val="1"/>
      <color rgb="00FFFFFF"/>
      <sz val="11"/>
    </font>
    <font>
      <name val="Aptos"/>
      <b val="1"/>
      <color rgb="00FFFFFF"/>
      <sz val="11"/>
    </font>
    <font>
      <name val="Aptos"/>
      <b val="1"/>
      <color rgb="001F2937"/>
      <sz val="10"/>
    </font>
    <font>
      <name val="Aptos"/>
      <color rgb="001F2937"/>
      <sz val="10"/>
    </font>
  </fonts>
  <fills count="9">
    <fill>
      <patternFill/>
    </fill>
    <fill>
      <patternFill patternType="gray125"/>
    </fill>
    <fill>
      <patternFill patternType="solid">
        <fgColor rgb="00146B4A"/>
      </patternFill>
    </fill>
    <fill>
      <patternFill patternType="solid">
        <fgColor rgb="00C75B39"/>
      </patternFill>
    </fill>
    <fill>
      <patternFill patternType="solid">
        <fgColor rgb="00F7E7B3"/>
      </patternFill>
    </fill>
    <fill>
      <patternFill patternType="solid">
        <fgColor rgb="00DCE6F1"/>
      </patternFill>
    </fill>
    <fill>
      <patternFill patternType="solid">
        <fgColor rgb="00FFF3D6"/>
      </patternFill>
    </fill>
    <fill>
      <patternFill patternType="solid">
        <fgColor rgb="00FFFFFF"/>
      </patternFill>
    </fill>
    <fill>
      <patternFill patternType="solid">
        <fgColor rgb="00FCE4D6"/>
      </patternFill>
    </fill>
  </fills>
  <borders count="5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  <border>
      <left/>
      <right style="thin">
        <color rgb="00CBD5D8"/>
      </right>
      <top/>
      <bottom style="thin">
        <color rgb="00CBD5D8"/>
      </bottom>
      <diagonal/>
    </border>
    <border>
      <left/>
      <right style="thin">
        <color rgb="00CBD5D8"/>
      </right>
      <top/>
      <bottom/>
      <diagonal/>
    </border>
    <border>
      <left/>
      <right/>
      <top/>
      <bottom style="thin">
        <color rgb="00CBD5D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3" fontId="5" fillId="5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center" vertical="center" wrapText="1"/>
    </xf>
    <xf numFmtId="4" fontId="5" fillId="6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left" vertical="center" wrapText="1"/>
    </xf>
    <xf numFmtId="49" fontId="5" fillId="6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5" fillId="5" borderId="1" applyAlignment="1" pivotButton="0" quotePrefix="0" xfId="0">
      <alignment horizontal="left" vertical="center" wrapText="1"/>
    </xf>
    <xf numFmtId="4" fontId="5" fillId="5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top" wrapText="1"/>
    </xf>
    <xf numFmtId="165" fontId="5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4" fontId="5" fillId="6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165" fontId="5" fillId="6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2" pivotButton="0" quotePrefix="0" xfId="0"/>
  </cellXfs>
  <cellStyles count="1">
    <cellStyle name="Normal" xfId="0" builtinId="0" hidden="0"/>
  </cellStyles>
  <dxfs count="5">
    <dxf>
      <font>
        <name val="Aptos"/>
        <b val="1"/>
        <color rgb="00146B4A"/>
        <sz val="10"/>
      </font>
      <fill>
        <patternFill patternType="solid">
          <fgColor rgb="00DDEFE5"/>
        </patternFill>
      </fill>
    </dxf>
    <dxf>
      <font>
        <name val="Aptos"/>
        <b val="1"/>
        <color rgb="009F2D1E"/>
        <sz val="10"/>
      </font>
      <fill>
        <patternFill patternType="solid">
          <fgColor rgb="00FCE4D6"/>
        </patternFill>
      </fill>
    </dxf>
    <dxf>
      <font>
        <name val="Aptos"/>
        <b val="1"/>
        <color rgb="009A4E13"/>
        <sz val="10"/>
      </font>
      <fill>
        <patternFill patternType="solid">
          <fgColor rgb="00FCE4C0"/>
        </patternFill>
      </fill>
    </dxf>
    <dxf>
      <font>
        <name val="Aptos"/>
        <color rgb="001F2937"/>
        <sz val="10"/>
      </font>
      <fill>
        <patternFill patternType="solid">
          <fgColor rgb="00FFE699"/>
        </patternFill>
      </fill>
    </dxf>
    <dxf>
      <font>
        <name val="Aptos"/>
        <b val="1"/>
        <color rgb="00FFFFFF"/>
        <sz val="10"/>
      </font>
      <fill>
        <patternFill patternType="solid">
          <fgColor rgb="00C75B3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24" customWidth="1" min="2" max="2"/>
    <col width="42" customWidth="1" min="3" max="3"/>
    <col width="42" customWidth="1" min="4" max="4"/>
    <col width="22" customWidth="1" min="5" max="5"/>
    <col width="18" customWidth="1" min="6" max="6"/>
  </cols>
  <sheetData>
    <row r="1" ht="28" customHeight="1">
      <c r="A1" s="1" t="inlineStr">
        <is>
          <t>Control de inventario: entradas y salidas</t>
        </is>
      </c>
    </row>
    <row r="2" ht="22" customHeight="1">
      <c r="A2" s="2" t="inlineStr">
        <is>
          <t>Registro de movimientos con saldo acumulado por producto</t>
        </is>
      </c>
    </row>
    <row r="3"/>
    <row r="4">
      <c r="A4" s="3" t="inlineStr">
        <is>
          <t>Indicadores de captura</t>
        </is>
      </c>
      <c r="B4" s="3" t="inlineStr"/>
      <c r="D4" s="3" t="inlineStr">
        <is>
          <t>Importes de referencia (MXN)</t>
        </is>
      </c>
      <c r="E4" s="3" t="inlineStr"/>
    </row>
    <row r="5">
      <c r="A5" s="4" t="inlineStr">
        <is>
          <t>Renglones con movimiento</t>
        </is>
      </c>
      <c r="B5" s="5">
        <f>COUNTIF('Movimientos'!$N$6:$N$105,"&lt;&gt;")</f>
        <v/>
      </c>
      <c r="D5" s="4" t="inlineStr">
        <is>
          <t>Importe de entradas</t>
        </is>
      </c>
      <c r="E5" s="6">
        <f>IFERROR(SUMIFS('Movimientos'!$I$6:$I$105,'Movimientos'!$F$6:$F$105,"Entrada"),0)</f>
        <v/>
      </c>
    </row>
    <row r="6">
      <c r="A6" s="4" t="inlineStr">
        <is>
          <t>Movimientos correctos</t>
        </is>
      </c>
      <c r="B6" s="5">
        <f>COUNTIF('Movimientos'!$N$6:$N$105,"Correcto")</f>
        <v/>
      </c>
      <c r="D6" s="4" t="inlineStr">
        <is>
          <t>Importe de salidas</t>
        </is>
      </c>
      <c r="E6" s="6">
        <f>IFERROR(SUMIFS('Movimientos'!$I$6:$I$105,'Movimientos'!$F$6:$F$105,"Salida"),0)</f>
        <v/>
      </c>
    </row>
    <row r="7">
      <c r="A7" s="4" t="inlineStr">
        <is>
          <t>Datos incompletos</t>
        </is>
      </c>
      <c r="B7" s="5">
        <f>COUNTIF('Movimientos'!$N$6:$N$105,"Datos incompletos")</f>
        <v/>
      </c>
      <c r="D7" s="4" t="inlineStr">
        <is>
          <t>Diferencia entradas - salidas</t>
        </is>
      </c>
      <c r="E7" s="6">
        <f>IFERROR(E5-E6,0)</f>
        <v/>
      </c>
    </row>
    <row r="8">
      <c r="A8" s="4" t="inlineStr">
        <is>
          <t>Folios duplicados</t>
        </is>
      </c>
      <c r="B8" s="5">
        <f>COUNTIF('Movimientos'!$N$6:$N$105,"Folio duplicado")</f>
        <v/>
      </c>
      <c r="D8" s="4" t="inlineStr">
        <is>
          <t>Total de importes registrados</t>
        </is>
      </c>
      <c r="E8" s="6">
        <f>IFERROR(SUM('Movimientos'!$I$6:$I$105),0)</f>
        <v/>
      </c>
    </row>
    <row r="9">
      <c r="A9" s="4" t="inlineStr">
        <is>
          <t>Salidas que exceden saldo</t>
        </is>
      </c>
      <c r="B9" s="5">
        <f>COUNTIF('Movimientos'!$N$6:$N$105,"Salida excede saldo")</f>
        <v/>
      </c>
      <c r="D9" s="4" t="inlineStr">
        <is>
          <t>Control de total de importes</t>
        </is>
      </c>
      <c r="E9" s="7">
        <f>IFERROR(IF(E8=E5+E6,"Cuadra","Revisar"),"Revisar")</f>
        <v/>
      </c>
    </row>
    <row r="10">
      <c r="A10" s="4" t="inlineStr">
        <is>
          <t>Renglones por revisar</t>
        </is>
      </c>
      <c r="B10" s="5">
        <f>COUNTIF('Movimientos'!$N$6:$N$105,"Revisar")</f>
        <v/>
      </c>
      <c r="D10" s="4" t="inlineStr">
        <is>
          <t>Renglones con alerta de saldo</t>
        </is>
      </c>
      <c r="E10" s="5">
        <f>COUNTIF('Movimientos'!$M$6:$M$105,"Revisar saldo")</f>
        <v/>
      </c>
    </row>
    <row r="11">
      <c r="A11" s="4" t="inlineStr">
        <is>
          <t>Total de incidencias de captura</t>
        </is>
      </c>
      <c r="B11" s="5">
        <f>IFERROR(SUM(B7:B10),0)</f>
        <v/>
      </c>
      <c r="D11" s="4" t="inlineStr">
        <is>
          <t>Renglones sin valor unitario de referencia</t>
        </is>
      </c>
      <c r="E11" s="5">
        <f>COUNTIFS('Movimientos'!$C$6:$C$105,"&lt;&gt;",'Movimientos'!$H$6:$H$105,"")</f>
        <v/>
      </c>
    </row>
    <row r="12">
      <c r="A12" s="4" t="inlineStr">
        <is>
          <t>Control general</t>
        </is>
      </c>
      <c r="B12" s="7">
        <f>IFERROR(IF(B11=0,"Sin incidencias críticas","Revisar Movimientos"),"Revisar Movimientos")</f>
        <v/>
      </c>
      <c r="E12">
        <f>""</f>
        <v/>
      </c>
    </row>
    <row r="13">
      <c r="E13">
        <f>""</f>
        <v/>
      </c>
    </row>
    <row r="14" ht="32" customHeight="1">
      <c r="A14" s="4" t="inlineStr">
        <is>
          <t>Umbral operativo de saldo (unidades)</t>
        </is>
      </c>
      <c r="B14" s="8" t="inlineStr"/>
      <c r="C14" s="9" t="inlineStr">
        <is>
          <t>Opcional. Defínelo según tu operación; no representa un mínimo legal.</t>
        </is>
      </c>
      <c r="E14">
        <f>""</f>
        <v/>
      </c>
    </row>
    <row r="15">
      <c r="E15">
        <f>""</f>
        <v/>
      </c>
    </row>
    <row r="16">
      <c r="E16">
        <f>""</f>
        <v/>
      </c>
    </row>
    <row r="17">
      <c r="A17" s="4" t="inlineStr">
        <is>
          <t>Código de producto a consultar</t>
        </is>
      </c>
      <c r="B17" s="10" t="inlineStr">
        <is>
          <t>CAFE-500</t>
        </is>
      </c>
      <c r="C17" s="11" t="n"/>
      <c r="E17">
        <f>""</f>
        <v/>
      </c>
    </row>
    <row r="18">
      <c r="A18" s="4" t="inlineStr">
        <is>
          <t>Descripción</t>
        </is>
      </c>
      <c r="B18" s="12">
        <f>IF(B17="","",IFERROR(INDEX('Movimientos'!$D$6:$D$105,MATCH(B17,'Movimientos'!$C$6:$C$105,0)),"No encontrado"))</f>
        <v/>
      </c>
      <c r="C18" s="11" t="n"/>
      <c r="E18">
        <f>""</f>
        <v/>
      </c>
    </row>
    <row r="19">
      <c r="A19" s="4" t="inlineStr">
        <is>
          <t>Unidad de medida</t>
        </is>
      </c>
      <c r="B19" s="12">
        <f>IF(B17="","",IFERROR(INDEX('Movimientos'!$E$6:$E$105,MATCH(B17,'Movimientos'!$C$6:$C$105,0)),"No encontrado"))</f>
        <v/>
      </c>
      <c r="C19" s="11" t="n"/>
      <c r="E19">
        <f>""</f>
        <v/>
      </c>
    </row>
    <row r="20">
      <c r="A20" s="4" t="inlineStr">
        <is>
          <t>Entradas acumuladas</t>
        </is>
      </c>
      <c r="B20" s="13">
        <f>IF(B17="","",IFERROR(SUMIFS('Movimientos'!$J$6:$J$105,'Movimientos'!$C$6:$C$105,B17),0))</f>
        <v/>
      </c>
      <c r="C20" s="11" t="n"/>
      <c r="E20">
        <f>""</f>
        <v/>
      </c>
    </row>
    <row r="21">
      <c r="A21" s="4" t="inlineStr">
        <is>
          <t>Salidas acumuladas</t>
        </is>
      </c>
      <c r="B21" s="13">
        <f>IF(B17="","",IFERROR(SUMIFS('Movimientos'!$K$6:$K$105,'Movimientos'!$C$6:$C$105,B17),0))</f>
        <v/>
      </c>
      <c r="C21" s="11" t="n"/>
      <c r="E21">
        <f>""</f>
        <v/>
      </c>
    </row>
    <row r="22">
      <c r="A22" s="4" t="inlineStr">
        <is>
          <t>Saldo acumulado actual</t>
        </is>
      </c>
      <c r="B22" s="13">
        <f>IF(B17="","",IFERROR(B20-B21,0))</f>
        <v/>
      </c>
      <c r="C22" s="11" t="n"/>
      <c r="E22">
        <f>""</f>
        <v/>
      </c>
    </row>
    <row r="23">
      <c r="A23" s="4" t="inlineStr">
        <is>
          <t>Estado del saldo consultado</t>
        </is>
      </c>
      <c r="B23" s="12">
        <f>IF(B17="","",IFERROR(IF(B22&lt;0,"Salida excede saldo",IF(AND(ISNUMBER($B$14),B22&lt;=$B$14),"Revisar saldo","Sin alerta")),"Revisar"))</f>
        <v/>
      </c>
      <c r="C23" s="11" t="n"/>
      <c r="E23">
        <f>""</f>
        <v/>
      </c>
    </row>
    <row r="24" ht="34" customHeight="1">
      <c r="A24" s="4" t="inlineStr">
        <is>
          <t>Nota</t>
        </is>
      </c>
      <c r="B24" s="14" t="inlineStr">
        <is>
          <t>El saldo se calcula con los movimientos registrados para el código consultado.</t>
        </is>
      </c>
      <c r="C24" s="11" t="n"/>
      <c r="E24">
        <f>""</f>
        <v/>
      </c>
    </row>
    <row r="25">
      <c r="B25">
        <f>""</f>
        <v/>
      </c>
      <c r="E25">
        <f>""</f>
        <v/>
      </c>
    </row>
    <row r="26">
      <c r="B26">
        <f>""</f>
        <v/>
      </c>
      <c r="E26">
        <f>""</f>
        <v/>
      </c>
    </row>
    <row r="27" ht="42" customHeight="1">
      <c r="A27" s="15" t="inlineStr">
        <is>
          <t>Los importes son valores de referencia capturados en cada movimiento. Este archivo no calcula una valuación contable de inventario ni sustituye sistemas administrativos, contabilidad o asesoría profesional.</t>
        </is>
      </c>
      <c r="B27" s="15">
        <f>""</f>
        <v/>
      </c>
      <c r="C27" s="15" t="n"/>
      <c r="D27" s="15" t="n"/>
      <c r="E27" s="15">
        <f>""</f>
        <v/>
      </c>
      <c r="F27" s="15" t="n"/>
    </row>
    <row r="28" ht="22" customHeight="1">
      <c r="A28" s="15" t="n"/>
      <c r="B28" s="15">
        <f>""</f>
        <v/>
      </c>
      <c r="C28" s="15" t="n"/>
      <c r="D28" s="15" t="n"/>
      <c r="E28" s="15">
        <f>""</f>
        <v/>
      </c>
      <c r="F28" s="15" t="n"/>
    </row>
    <row r="29">
      <c r="B29">
        <f>""</f>
        <v/>
      </c>
      <c r="E29">
        <f>""</f>
        <v/>
      </c>
    </row>
    <row r="30">
      <c r="B30">
        <f>""</f>
        <v/>
      </c>
      <c r="E30">
        <f>""</f>
        <v/>
      </c>
    </row>
    <row r="31">
      <c r="B31">
        <f>""</f>
        <v/>
      </c>
      <c r="E31">
        <f>""</f>
        <v/>
      </c>
    </row>
    <row r="32">
      <c r="B32">
        <f>""</f>
        <v/>
      </c>
      <c r="E32">
        <f>""</f>
        <v/>
      </c>
    </row>
    <row r="33">
      <c r="B33">
        <f>""</f>
        <v/>
      </c>
      <c r="E33">
        <f>""</f>
        <v/>
      </c>
    </row>
    <row r="34">
      <c r="B34">
        <f>""</f>
        <v/>
      </c>
      <c r="E34">
        <f>""</f>
        <v/>
      </c>
    </row>
    <row r="35">
      <c r="B35">
        <f>""</f>
        <v/>
      </c>
      <c r="E35">
        <f>""</f>
        <v/>
      </c>
    </row>
    <row r="36">
      <c r="B36">
        <f>""</f>
        <v/>
      </c>
      <c r="E36">
        <f>""</f>
        <v/>
      </c>
    </row>
    <row r="37">
      <c r="B37">
        <f>""</f>
        <v/>
      </c>
      <c r="E37">
        <f>""</f>
        <v/>
      </c>
    </row>
    <row r="38">
      <c r="B38">
        <f>""</f>
        <v/>
      </c>
      <c r="E38">
        <f>""</f>
        <v/>
      </c>
    </row>
    <row r="39">
      <c r="B39">
        <f>""</f>
        <v/>
      </c>
      <c r="E39">
        <f>""</f>
        <v/>
      </c>
    </row>
    <row r="40">
      <c r="B40">
        <f>""</f>
        <v/>
      </c>
      <c r="E40">
        <f>""</f>
        <v/>
      </c>
    </row>
    <row r="41">
      <c r="B41">
        <f>""</f>
        <v/>
      </c>
      <c r="E41">
        <f>""</f>
        <v/>
      </c>
    </row>
    <row r="42">
      <c r="B42">
        <f>""</f>
        <v/>
      </c>
      <c r="E42">
        <f>""</f>
        <v/>
      </c>
    </row>
    <row r="43">
      <c r="B43">
        <f>""</f>
        <v/>
      </c>
      <c r="E43">
        <f>""</f>
        <v/>
      </c>
    </row>
    <row r="44">
      <c r="B44">
        <f>""</f>
        <v/>
      </c>
      <c r="E44">
        <f>""</f>
        <v/>
      </c>
    </row>
    <row r="45">
      <c r="B45">
        <f>""</f>
        <v/>
      </c>
      <c r="E45">
        <f>""</f>
        <v/>
      </c>
    </row>
    <row r="46">
      <c r="B46">
        <f>""</f>
        <v/>
      </c>
      <c r="E46">
        <f>""</f>
        <v/>
      </c>
    </row>
    <row r="47">
      <c r="B47">
        <f>""</f>
        <v/>
      </c>
      <c r="E47">
        <f>""</f>
        <v/>
      </c>
    </row>
    <row r="48">
      <c r="B48">
        <f>""</f>
        <v/>
      </c>
      <c r="E48">
        <f>""</f>
        <v/>
      </c>
    </row>
    <row r="49">
      <c r="B49">
        <f>""</f>
        <v/>
      </c>
      <c r="E49">
        <f>""</f>
        <v/>
      </c>
    </row>
    <row r="50">
      <c r="B50">
        <f>""</f>
        <v/>
      </c>
      <c r="E50">
        <f>""</f>
        <v/>
      </c>
    </row>
    <row r="51">
      <c r="B51">
        <f>""</f>
        <v/>
      </c>
      <c r="E51">
        <f>""</f>
        <v/>
      </c>
    </row>
    <row r="52">
      <c r="B52">
        <f>""</f>
        <v/>
      </c>
      <c r="E52">
        <f>""</f>
        <v/>
      </c>
    </row>
    <row r="53">
      <c r="B53">
        <f>""</f>
        <v/>
      </c>
      <c r="E53">
        <f>""</f>
        <v/>
      </c>
    </row>
    <row r="54">
      <c r="B54">
        <f>""</f>
        <v/>
      </c>
      <c r="E54">
        <f>""</f>
        <v/>
      </c>
    </row>
    <row r="55">
      <c r="B55">
        <f>""</f>
        <v/>
      </c>
      <c r="E55">
        <f>""</f>
        <v/>
      </c>
    </row>
    <row r="56">
      <c r="B56">
        <f>""</f>
        <v/>
      </c>
      <c r="E56">
        <f>""</f>
        <v/>
      </c>
    </row>
    <row r="57">
      <c r="B57">
        <f>""</f>
        <v/>
      </c>
      <c r="E57">
        <f>""</f>
        <v/>
      </c>
    </row>
    <row r="58">
      <c r="B58">
        <f>""</f>
        <v/>
      </c>
      <c r="E58">
        <f>""</f>
        <v/>
      </c>
    </row>
    <row r="59">
      <c r="B59">
        <f>""</f>
        <v/>
      </c>
      <c r="E59">
        <f>""</f>
        <v/>
      </c>
    </row>
    <row r="60">
      <c r="B60">
        <f>""</f>
        <v/>
      </c>
      <c r="E60">
        <f>""</f>
        <v/>
      </c>
    </row>
    <row r="61">
      <c r="B61">
        <f>""</f>
        <v/>
      </c>
      <c r="E61">
        <f>""</f>
        <v/>
      </c>
    </row>
    <row r="62">
      <c r="B62">
        <f>""</f>
        <v/>
      </c>
      <c r="E62">
        <f>""</f>
        <v/>
      </c>
    </row>
    <row r="63">
      <c r="B63">
        <f>""</f>
        <v/>
      </c>
      <c r="E63">
        <f>""</f>
        <v/>
      </c>
    </row>
    <row r="64">
      <c r="B64">
        <f>""</f>
        <v/>
      </c>
      <c r="E64">
        <f>""</f>
        <v/>
      </c>
    </row>
    <row r="65">
      <c r="B65">
        <f>""</f>
        <v/>
      </c>
      <c r="E65">
        <f>""</f>
        <v/>
      </c>
    </row>
    <row r="66">
      <c r="B66">
        <f>""</f>
        <v/>
      </c>
      <c r="E66">
        <f>""</f>
        <v/>
      </c>
    </row>
    <row r="67">
      <c r="B67">
        <f>""</f>
        <v/>
      </c>
      <c r="E67">
        <f>""</f>
        <v/>
      </c>
    </row>
    <row r="68">
      <c r="B68">
        <f>""</f>
        <v/>
      </c>
      <c r="E68">
        <f>""</f>
        <v/>
      </c>
    </row>
    <row r="69">
      <c r="B69">
        <f>""</f>
        <v/>
      </c>
      <c r="E69">
        <f>""</f>
        <v/>
      </c>
    </row>
    <row r="70">
      <c r="B70">
        <f>""</f>
        <v/>
      </c>
      <c r="E70">
        <f>""</f>
        <v/>
      </c>
    </row>
    <row r="71">
      <c r="B71">
        <f>""</f>
        <v/>
      </c>
      <c r="E71">
        <f>""</f>
        <v/>
      </c>
    </row>
    <row r="72">
      <c r="B72">
        <f>""</f>
        <v/>
      </c>
      <c r="E72">
        <f>""</f>
        <v/>
      </c>
    </row>
    <row r="73">
      <c r="B73">
        <f>""</f>
        <v/>
      </c>
      <c r="E73">
        <f>""</f>
        <v/>
      </c>
    </row>
    <row r="74">
      <c r="B74">
        <f>""</f>
        <v/>
      </c>
      <c r="E74">
        <f>""</f>
        <v/>
      </c>
    </row>
    <row r="75">
      <c r="B75">
        <f>""</f>
        <v/>
      </c>
      <c r="E75">
        <f>""</f>
        <v/>
      </c>
    </row>
    <row r="76">
      <c r="B76">
        <f>""</f>
        <v/>
      </c>
      <c r="E76">
        <f>""</f>
        <v/>
      </c>
    </row>
    <row r="77">
      <c r="B77">
        <f>""</f>
        <v/>
      </c>
      <c r="E77">
        <f>""</f>
        <v/>
      </c>
    </row>
    <row r="78">
      <c r="B78">
        <f>""</f>
        <v/>
      </c>
      <c r="E78">
        <f>""</f>
        <v/>
      </c>
    </row>
    <row r="79">
      <c r="B79">
        <f>""</f>
        <v/>
      </c>
      <c r="E79">
        <f>""</f>
        <v/>
      </c>
    </row>
    <row r="80">
      <c r="B80">
        <f>""</f>
        <v/>
      </c>
      <c r="E80">
        <f>""</f>
        <v/>
      </c>
    </row>
    <row r="81">
      <c r="B81">
        <f>""</f>
        <v/>
      </c>
      <c r="E81">
        <f>""</f>
        <v/>
      </c>
    </row>
    <row r="82">
      <c r="B82">
        <f>""</f>
        <v/>
      </c>
      <c r="E82">
        <f>""</f>
        <v/>
      </c>
    </row>
    <row r="83">
      <c r="B83">
        <f>""</f>
        <v/>
      </c>
      <c r="E83">
        <f>""</f>
        <v/>
      </c>
    </row>
    <row r="84">
      <c r="B84">
        <f>""</f>
        <v/>
      </c>
      <c r="E84">
        <f>""</f>
        <v/>
      </c>
    </row>
    <row r="85">
      <c r="B85">
        <f>""</f>
        <v/>
      </c>
      <c r="E85">
        <f>""</f>
        <v/>
      </c>
    </row>
    <row r="86">
      <c r="B86">
        <f>""</f>
        <v/>
      </c>
      <c r="E86">
        <f>""</f>
        <v/>
      </c>
    </row>
    <row r="87">
      <c r="B87">
        <f>""</f>
        <v/>
      </c>
      <c r="E87">
        <f>""</f>
        <v/>
      </c>
    </row>
    <row r="88">
      <c r="B88">
        <f>""</f>
        <v/>
      </c>
      <c r="E88">
        <f>""</f>
        <v/>
      </c>
    </row>
    <row r="89">
      <c r="B89">
        <f>""</f>
        <v/>
      </c>
      <c r="E89">
        <f>""</f>
        <v/>
      </c>
    </row>
    <row r="90">
      <c r="B90">
        <f>""</f>
        <v/>
      </c>
      <c r="E90">
        <f>""</f>
        <v/>
      </c>
    </row>
    <row r="91">
      <c r="B91">
        <f>""</f>
        <v/>
      </c>
      <c r="E91">
        <f>""</f>
        <v/>
      </c>
    </row>
    <row r="92">
      <c r="B92">
        <f>""</f>
        <v/>
      </c>
      <c r="E92">
        <f>""</f>
        <v/>
      </c>
    </row>
    <row r="93">
      <c r="B93">
        <f>""</f>
        <v/>
      </c>
      <c r="E93">
        <f>""</f>
        <v/>
      </c>
    </row>
    <row r="94">
      <c r="B94">
        <f>""</f>
        <v/>
      </c>
      <c r="E94">
        <f>""</f>
        <v/>
      </c>
    </row>
    <row r="95">
      <c r="B95">
        <f>""</f>
        <v/>
      </c>
      <c r="E95">
        <f>""</f>
        <v/>
      </c>
    </row>
    <row r="96">
      <c r="B96">
        <f>""</f>
        <v/>
      </c>
      <c r="E96">
        <f>""</f>
        <v/>
      </c>
    </row>
    <row r="97">
      <c r="B97">
        <f>""</f>
        <v/>
      </c>
      <c r="E97">
        <f>""</f>
        <v/>
      </c>
    </row>
    <row r="98">
      <c r="B98">
        <f>""</f>
        <v/>
      </c>
      <c r="E98">
        <f>""</f>
        <v/>
      </c>
    </row>
    <row r="99">
      <c r="B99">
        <f>""</f>
        <v/>
      </c>
      <c r="E99">
        <f>""</f>
        <v/>
      </c>
    </row>
    <row r="100">
      <c r="B100">
        <f>""</f>
        <v/>
      </c>
      <c r="E100">
        <f>""</f>
        <v/>
      </c>
    </row>
    <row r="101">
      <c r="B101">
        <f>""</f>
        <v/>
      </c>
      <c r="E101">
        <f>""</f>
        <v/>
      </c>
    </row>
  </sheetData>
  <mergeCells count="2">
    <mergeCell ref="A1:F1"/>
    <mergeCell ref="A2:F2"/>
  </mergeCells>
  <conditionalFormatting sqref="B12">
    <cfRule type="expression" priority="1" dxfId="0" stopIfTrue="1">
      <formula>B12="Sin incidencias críticas"</formula>
    </cfRule>
    <cfRule type="expression" priority="2" dxfId="1" stopIfTrue="1">
      <formula>B12="Revisar Movimientos"</formula>
    </cfRule>
  </conditionalFormatting>
  <conditionalFormatting sqref="E9">
    <cfRule type="expression" priority="3" dxfId="0" stopIfTrue="1">
      <formula>E9="Cuadra"</formula>
    </cfRule>
    <cfRule type="expression" priority="4" dxfId="1" stopIfTrue="1">
      <formula>E9="Revisar"</formula>
    </cfRule>
  </conditionalFormatting>
  <conditionalFormatting sqref="B23">
    <cfRule type="expression" priority="5" dxfId="0" stopIfTrue="1">
      <formula>B23="Sin alerta"</formula>
    </cfRule>
    <cfRule type="expression" priority="6" dxfId="2" stopIfTrue="1">
      <formula>B23="Revisar saldo"</formula>
    </cfRule>
    <cfRule type="expression" priority="7" dxfId="1" stopIfTrue="1">
      <formula>OR(B23="Salida excede saldo",B23="Revisar")</formula>
    </cfRule>
  </conditionalFormatting>
  <dataValidations count="2">
    <dataValidation sqref="B14" showErrorMessage="1" showInputMessage="1" allowBlank="1" errorTitle="Captura no válida" error="Verifica el dato capturado y vuelve a intentarlo." promptTitle="Umbral operativo" prompt="Captura un número igual o mayor que cero o deja la celda vacía." type="custom" errorStyle="stop">
      <formula1>=OR(B14="",AND(ISNUMBER(B14),B14&gt;=0))</formula1>
    </dataValidation>
    <dataValidation sqref="B17" showErrorMessage="1" showInputMessage="1" allowBlank="1" errorTitle="Captura no válida" error="Verifica el dato capturado y vuelve a intentarlo." promptTitle="Código de producto" prompt="Captura un código de hasta 40 caracteres o deja la celda vacía." type="custom" errorStyle="stop">
      <formula1>=OR(B17="",AND(LEN(B17)&lt;=40,LEN(TRIM(B17))&gt;0))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20" customWidth="1" min="3" max="3"/>
    <col width="32" customWidth="1" min="4" max="4"/>
    <col width="17" customWidth="1" min="5" max="5"/>
    <col width="19" customWidth="1" min="6" max="6"/>
    <col width="13" customWidth="1" min="7" max="7"/>
    <col width="22" customWidth="1" min="8" max="8"/>
    <col width="20" customWidth="1" min="9" max="9"/>
    <col width="16" customWidth="1" min="10" max="10"/>
    <col width="16" customWidth="1" min="11" max="11"/>
    <col width="17" customWidth="1" min="12" max="12"/>
    <col width="19" customWidth="1" min="13" max="13"/>
    <col width="24" customWidth="1" min="14" max="14"/>
    <col width="34" customWidth="1" min="15" max="15"/>
  </cols>
  <sheetData>
    <row r="1" ht="28" customHeight="1">
      <c r="A1" s="1" t="inlineStr">
        <is>
          <t>Registro de movimientos de inventario</t>
        </is>
      </c>
    </row>
    <row r="2" ht="22" customHeight="1">
      <c r="A2" s="2" t="inlineStr">
        <is>
          <t>Captura las operaciones en el orden en que ocurren para conservar el saldo acumulado por producto.</t>
        </is>
      </c>
    </row>
    <row r="5" ht="38" customHeight="1">
      <c r="A5" s="3" t="inlineStr">
        <is>
          <t>Fecha</t>
        </is>
      </c>
      <c r="B5" s="3" t="inlineStr">
        <is>
          <t>Folio</t>
        </is>
      </c>
      <c r="C5" s="3" t="inlineStr">
        <is>
          <t>Código de producto</t>
        </is>
      </c>
      <c r="D5" s="3" t="inlineStr">
        <is>
          <t>Producto o descripción</t>
        </is>
      </c>
      <c r="E5" s="3" t="inlineStr">
        <is>
          <t>Unidad de medida</t>
        </is>
      </c>
      <c r="F5" s="3" t="inlineStr">
        <is>
          <t>Tipo de movimiento</t>
        </is>
      </c>
      <c r="G5" s="3" t="inlineStr">
        <is>
          <t>Cantidad</t>
        </is>
      </c>
      <c r="H5" s="3" t="inlineStr">
        <is>
          <t>Valor unitario de referencia</t>
        </is>
      </c>
      <c r="I5" s="3" t="inlineStr">
        <is>
          <t>Importe de referencia</t>
        </is>
      </c>
      <c r="J5" s="3" t="inlineStr">
        <is>
          <t>Cantidad entrada</t>
        </is>
      </c>
      <c r="K5" s="3" t="inlineStr">
        <is>
          <t>Cantidad salida</t>
        </is>
      </c>
      <c r="L5" s="3" t="inlineStr">
        <is>
          <t>Saldo acumulado</t>
        </is>
      </c>
      <c r="M5" s="3" t="inlineStr">
        <is>
          <t>Alerta de saldo</t>
        </is>
      </c>
      <c r="N5" s="3" t="inlineStr">
        <is>
          <t>Estado de captura</t>
        </is>
      </c>
      <c r="O5" s="3" t="inlineStr">
        <is>
          <t>Observaciones</t>
        </is>
      </c>
    </row>
    <row r="6" ht="28" customHeight="1">
      <c r="A6" s="25" t="n">
        <v>46176</v>
      </c>
      <c r="B6" s="10" t="inlineStr">
        <is>
          <t>MOV-0001</t>
        </is>
      </c>
      <c r="C6" s="10" t="inlineStr">
        <is>
          <t>CAFE-500</t>
        </is>
      </c>
      <c r="D6" s="17" t="inlineStr">
        <is>
          <t>Café molido 500 g</t>
        </is>
      </c>
      <c r="E6" s="18" t="inlineStr">
        <is>
          <t>Paquete</t>
        </is>
      </c>
      <c r="F6" s="18" t="inlineStr">
        <is>
          <t>Entrada</t>
        </is>
      </c>
      <c r="G6" s="19" t="n">
        <v>30</v>
      </c>
      <c r="H6" s="20" t="n">
        <v>95</v>
      </c>
      <c r="I6" s="6">
        <f>IF(OR(C6="",G6="",H6=""),"",IFERROR(G6*H6,""))</f>
        <v/>
      </c>
      <c r="J6" s="13">
        <f>IF(OR(C6="",F6="",G6=""),"",IFERROR(IF(F6="Entrada",G6,0),""))</f>
        <v/>
      </c>
      <c r="K6" s="13">
        <f>IF(OR(C6="",F6="",G6=""),"",IFERROR(IF(F6="Salida",G6,0),""))</f>
        <v/>
      </c>
      <c r="L6" s="13">
        <f>IF(C6="","",IFERROR(SUMIFS($J$6:J6,$C$6:C6,C6)-SUMIFS($K$6:K6,$C$6:C6,C6),""))</f>
        <v/>
      </c>
      <c r="M6" s="7">
        <f>IF(C6="","",IFERROR(IF(AND(ISNUMBER('Resumen'!$B$14),L6&lt;='Resumen'!$B$14),"Revisar saldo",""),""))</f>
        <v/>
      </c>
      <c r="N6" s="7">
        <f>IF(COUNTA(A6:H6,O6)=0,"",IFERROR(IF(OR(A6="",B6="",C6="",D6="",E6="",F6="",G6=""),"Datos incompletos",IF(COUNTIF($B$6:$B$105,B6)&gt;1,"Folio duplicado",IF(AND(F6="Salida",L6&lt;0),"Salida excede saldo","Correcto"))),"Revisar"))</f>
        <v/>
      </c>
      <c r="O6" s="21" t="inlineStr">
        <is>
          <t>Compra para almacén</t>
        </is>
      </c>
    </row>
    <row r="7" ht="28" customHeight="1">
      <c r="A7" s="25" t="n">
        <v>46177</v>
      </c>
      <c r="B7" s="10" t="inlineStr">
        <is>
          <t>MOV-0002</t>
        </is>
      </c>
      <c r="C7" s="10" t="inlineStr">
        <is>
          <t>CAFE-500</t>
        </is>
      </c>
      <c r="D7" s="17" t="inlineStr">
        <is>
          <t>Café molido 500 g</t>
        </is>
      </c>
      <c r="E7" s="18" t="inlineStr">
        <is>
          <t>Paquete</t>
        </is>
      </c>
      <c r="F7" s="18" t="inlineStr">
        <is>
          <t>Salida</t>
        </is>
      </c>
      <c r="G7" s="19" t="n">
        <v>8</v>
      </c>
      <c r="H7" s="20" t="n">
        <v>95</v>
      </c>
      <c r="I7" s="6">
        <f>IF(OR(C7="",G7="",H7=""),"",IFERROR(G7*H7,""))</f>
        <v/>
      </c>
      <c r="J7" s="13">
        <f>IF(OR(C7="",F7="",G7=""),"",IFERROR(IF(F7="Entrada",G7,0),""))</f>
        <v/>
      </c>
      <c r="K7" s="13">
        <f>IF(OR(C7="",F7="",G7=""),"",IFERROR(IF(F7="Salida",G7,0),""))</f>
        <v/>
      </c>
      <c r="L7" s="13">
        <f>IF(C7="","",IFERROR(SUMIFS($J$6:J7,$C$6:C7,C7)-SUMIFS($K$6:K7,$C$6:C7,C7),""))</f>
        <v/>
      </c>
      <c r="M7" s="7">
        <f>IF(C7="","",IFERROR(IF(AND(ISNUMBER('Resumen'!$B$14),L7&lt;='Resumen'!$B$14),"Revisar saldo",""),""))</f>
        <v/>
      </c>
      <c r="N7" s="7">
        <f>IF(COUNTA(A7:H7,O7)=0,"",IFERROR(IF(OR(A7="",B7="",C7="",D7="",E7="",F7="",G7=""),"Datos incompletos",IF(COUNTIF($B$6:$B$105,B7)&gt;1,"Folio duplicado",IF(AND(F7="Salida",L7&lt;0),"Salida excede saldo","Correcto"))),"Revisar"))</f>
        <v/>
      </c>
      <c r="O7" s="21" t="inlineStr">
        <is>
          <t>Venta mostrador</t>
        </is>
      </c>
    </row>
    <row r="8" ht="28" customHeight="1">
      <c r="A8" s="25" t="n">
        <v>46177</v>
      </c>
      <c r="B8" s="10" t="inlineStr">
        <is>
          <t>MOV-0003</t>
        </is>
      </c>
      <c r="C8" s="10" t="inlineStr">
        <is>
          <t>TE-20</t>
        </is>
      </c>
      <c r="D8" s="17" t="inlineStr">
        <is>
          <t>Té de manzanilla 20 sobres</t>
        </is>
      </c>
      <c r="E8" s="18" t="inlineStr">
        <is>
          <t>Caja</t>
        </is>
      </c>
      <c r="F8" s="18" t="inlineStr">
        <is>
          <t>Entrada</t>
        </is>
      </c>
      <c r="G8" s="19" t="n">
        <v>50</v>
      </c>
      <c r="H8" s="20" t="n">
        <v>38</v>
      </c>
      <c r="I8" s="6">
        <f>IF(OR(C8="",G8="",H8=""),"",IFERROR(G8*H8,""))</f>
        <v/>
      </c>
      <c r="J8" s="13">
        <f>IF(OR(C8="",F8="",G8=""),"",IFERROR(IF(F8="Entrada",G8,0),""))</f>
        <v/>
      </c>
      <c r="K8" s="13">
        <f>IF(OR(C8="",F8="",G8=""),"",IFERROR(IF(F8="Salida",G8,0),""))</f>
        <v/>
      </c>
      <c r="L8" s="13">
        <f>IF(C8="","",IFERROR(SUMIFS($J$6:J8,$C$6:C8,C8)-SUMIFS($K$6:K8,$C$6:C8,C8),""))</f>
        <v/>
      </c>
      <c r="M8" s="7">
        <f>IF(C8="","",IFERROR(IF(AND(ISNUMBER('Resumen'!$B$14),L8&lt;='Resumen'!$B$14),"Revisar saldo",""),""))</f>
        <v/>
      </c>
      <c r="N8" s="7">
        <f>IF(COUNTA(A8:H8,O8)=0,"",IFERROR(IF(OR(A8="",B8="",C8="",D8="",E8="",F8="",G8=""),"Datos incompletos",IF(COUNTIF($B$6:$B$105,B8)&gt;1,"Folio duplicado",IF(AND(F8="Salida",L8&lt;0),"Salida excede saldo","Correcto"))),"Revisar"))</f>
        <v/>
      </c>
      <c r="O8" s="21" t="inlineStr">
        <is>
          <t>Recepción de proveedor</t>
        </is>
      </c>
    </row>
    <row r="9" ht="28" customHeight="1">
      <c r="A9" s="25" t="n">
        <v>46178</v>
      </c>
      <c r="B9" s="10" t="inlineStr">
        <is>
          <t>MOV-0004</t>
        </is>
      </c>
      <c r="C9" s="10" t="inlineStr">
        <is>
          <t>TE-20</t>
        </is>
      </c>
      <c r="D9" s="17" t="inlineStr">
        <is>
          <t>Té de manzanilla 20 sobres</t>
        </is>
      </c>
      <c r="E9" s="18" t="inlineStr">
        <is>
          <t>Caja</t>
        </is>
      </c>
      <c r="F9" s="18" t="inlineStr">
        <is>
          <t>Salida</t>
        </is>
      </c>
      <c r="G9" s="19" t="n">
        <v>12</v>
      </c>
      <c r="H9" s="20" t="n">
        <v>38</v>
      </c>
      <c r="I9" s="6">
        <f>IF(OR(C9="",G9="",H9=""),"",IFERROR(G9*H9,""))</f>
        <v/>
      </c>
      <c r="J9" s="13">
        <f>IF(OR(C9="",F9="",G9=""),"",IFERROR(IF(F9="Entrada",G9,0),""))</f>
        <v/>
      </c>
      <c r="K9" s="13">
        <f>IF(OR(C9="",F9="",G9=""),"",IFERROR(IF(F9="Salida",G9,0),""))</f>
        <v/>
      </c>
      <c r="L9" s="13">
        <f>IF(C9="","",IFERROR(SUMIFS($J$6:J9,$C$6:C9,C9)-SUMIFS($K$6:K9,$C$6:C9,C9),""))</f>
        <v/>
      </c>
      <c r="M9" s="7">
        <f>IF(C9="","",IFERROR(IF(AND(ISNUMBER('Resumen'!$B$14),L9&lt;='Resumen'!$B$14),"Revisar saldo",""),""))</f>
        <v/>
      </c>
      <c r="N9" s="7">
        <f>IF(COUNTA(A9:H9,O9)=0,"",IFERROR(IF(OR(A9="",B9="",C9="",D9="",E9="",F9="",G9=""),"Datos incompletos",IF(COUNTIF($B$6:$B$105,B9)&gt;1,"Folio duplicado",IF(AND(F9="Salida",L9&lt;0),"Salida excede saldo","Correcto"))),"Revisar"))</f>
        <v/>
      </c>
      <c r="O9" s="21" t="inlineStr">
        <is>
          <t>Venta a cliente</t>
        </is>
      </c>
    </row>
    <row r="10" ht="28" customHeight="1">
      <c r="A10" s="25" t="n">
        <v>46178</v>
      </c>
      <c r="B10" s="10" t="inlineStr">
        <is>
          <t>MOV-0005</t>
        </is>
      </c>
      <c r="C10" s="10" t="inlineStr">
        <is>
          <t>BOLSA-KRAFT-M</t>
        </is>
      </c>
      <c r="D10" s="17" t="inlineStr">
        <is>
          <t>Bolsa kraft mediana</t>
        </is>
      </c>
      <c r="E10" s="18" t="inlineStr">
        <is>
          <t>Pieza</t>
        </is>
      </c>
      <c r="F10" s="18" t="inlineStr">
        <is>
          <t>Entrada</t>
        </is>
      </c>
      <c r="G10" s="19" t="n">
        <v>100</v>
      </c>
      <c r="H10" s="20" t="n">
        <v>2.5</v>
      </c>
      <c r="I10" s="6">
        <f>IF(OR(C10="",G10="",H10=""),"",IFERROR(G10*H10,""))</f>
        <v/>
      </c>
      <c r="J10" s="13">
        <f>IF(OR(C10="",F10="",G10=""),"",IFERROR(IF(F10="Entrada",G10,0),""))</f>
        <v/>
      </c>
      <c r="K10" s="13">
        <f>IF(OR(C10="",F10="",G10=""),"",IFERROR(IF(F10="Salida",G10,0),""))</f>
        <v/>
      </c>
      <c r="L10" s="13">
        <f>IF(C10="","",IFERROR(SUMIFS($J$6:J10,$C$6:C10,C10)-SUMIFS($K$6:K10,$C$6:C10,C10),""))</f>
        <v/>
      </c>
      <c r="M10" s="7">
        <f>IF(C10="","",IFERROR(IF(AND(ISNUMBER('Resumen'!$B$14),L10&lt;='Resumen'!$B$14),"Revisar saldo",""),""))</f>
        <v/>
      </c>
      <c r="N10" s="7">
        <f>IF(COUNTA(A10:H10,O10)=0,"",IFERROR(IF(OR(A10="",B10="",C10="",D10="",E10="",F10="",G10=""),"Datos incompletos",IF(COUNTIF($B$6:$B$105,B10)&gt;1,"Folio duplicado",IF(AND(F10="Salida",L10&lt;0),"Salida excede saldo","Correcto"))),"Revisar"))</f>
        <v/>
      </c>
      <c r="O10" s="21" t="inlineStr">
        <is>
          <t>Material de empaque</t>
        </is>
      </c>
    </row>
    <row r="11" ht="28" customHeight="1">
      <c r="A11" s="25" t="n">
        <v>46179</v>
      </c>
      <c r="B11" s="10" t="inlineStr">
        <is>
          <t>MOV-0006</t>
        </is>
      </c>
      <c r="C11" s="10" t="inlineStr">
        <is>
          <t>BOLSA-KRAFT-M</t>
        </is>
      </c>
      <c r="D11" s="17" t="inlineStr">
        <is>
          <t>Bolsa kraft mediana</t>
        </is>
      </c>
      <c r="E11" s="18" t="inlineStr">
        <is>
          <t>Pieza</t>
        </is>
      </c>
      <c r="F11" s="18" t="inlineStr">
        <is>
          <t>Salida</t>
        </is>
      </c>
      <c r="G11" s="19" t="n">
        <v>25</v>
      </c>
      <c r="H11" s="20" t="n">
        <v>2.5</v>
      </c>
      <c r="I11" s="6">
        <f>IF(OR(C11="",G11="",H11=""),"",IFERROR(G11*H11,""))</f>
        <v/>
      </c>
      <c r="J11" s="13">
        <f>IF(OR(C11="",F11="",G11=""),"",IFERROR(IF(F11="Entrada",G11,0),""))</f>
        <v/>
      </c>
      <c r="K11" s="13">
        <f>IF(OR(C11="",F11="",G11=""),"",IFERROR(IF(F11="Salida",G11,0),""))</f>
        <v/>
      </c>
      <c r="L11" s="13">
        <f>IF(C11="","",IFERROR(SUMIFS($J$6:J11,$C$6:C11,C11)-SUMIFS($K$6:K11,$C$6:C11,C11),""))</f>
        <v/>
      </c>
      <c r="M11" s="7">
        <f>IF(C11="","",IFERROR(IF(AND(ISNUMBER('Resumen'!$B$14),L11&lt;='Resumen'!$B$14),"Revisar saldo",""),""))</f>
        <v/>
      </c>
      <c r="N11" s="7">
        <f>IF(COUNTA(A11:H11,O11)=0,"",IFERROR(IF(OR(A11="",B11="",C11="",D11="",E11="",F11="",G11=""),"Datos incompletos",IF(COUNTIF($B$6:$B$105,B11)&gt;1,"Folio duplicado",IF(AND(F11="Salida",L11&lt;0),"Salida excede saldo","Correcto"))),"Revisar"))</f>
        <v/>
      </c>
      <c r="O11" s="21" t="inlineStr">
        <is>
          <t>Uso en empaques</t>
        </is>
      </c>
    </row>
    <row r="12" ht="28" customHeight="1">
      <c r="A12" s="25" t="n">
        <v>46180</v>
      </c>
      <c r="B12" s="10" t="inlineStr">
        <is>
          <t>MOV-0007</t>
        </is>
      </c>
      <c r="C12" s="10" t="inlineStr">
        <is>
          <t>CAFE-500</t>
        </is>
      </c>
      <c r="D12" s="17" t="inlineStr">
        <is>
          <t>Café molido 500 g</t>
        </is>
      </c>
      <c r="E12" s="18" t="inlineStr">
        <is>
          <t>Paquete</t>
        </is>
      </c>
      <c r="F12" s="18" t="inlineStr">
        <is>
          <t>Entrada</t>
        </is>
      </c>
      <c r="G12" s="19" t="n">
        <v>20</v>
      </c>
      <c r="H12" s="20" t="n">
        <v>98</v>
      </c>
      <c r="I12" s="6">
        <f>IF(OR(C12="",G12="",H12=""),"",IFERROR(G12*H12,""))</f>
        <v/>
      </c>
      <c r="J12" s="13">
        <f>IF(OR(C12="",F12="",G12=""),"",IFERROR(IF(F12="Entrada",G12,0),""))</f>
        <v/>
      </c>
      <c r="K12" s="13">
        <f>IF(OR(C12="",F12="",G12=""),"",IFERROR(IF(F12="Salida",G12,0),""))</f>
        <v/>
      </c>
      <c r="L12" s="13">
        <f>IF(C12="","",IFERROR(SUMIFS($J$6:J12,$C$6:C12,C12)-SUMIFS($K$6:K12,$C$6:C12,C12),""))</f>
        <v/>
      </c>
      <c r="M12" s="7">
        <f>IF(C12="","",IFERROR(IF(AND(ISNUMBER('Resumen'!$B$14),L12&lt;='Resumen'!$B$14),"Revisar saldo",""),""))</f>
        <v/>
      </c>
      <c r="N12" s="7">
        <f>IF(COUNTA(A12:H12,O12)=0,"",IFERROR(IF(OR(A12="",B12="",C12="",D12="",E12="",F12="",G12=""),"Datos incompletos",IF(COUNTIF($B$6:$B$105,B12)&gt;1,"Folio duplicado",IF(AND(F12="Salida",L12&lt;0),"Salida excede saldo","Correcto"))),"Revisar"))</f>
        <v/>
      </c>
      <c r="O12" s="21" t="inlineStr">
        <is>
          <t>Reposición de mercancía</t>
        </is>
      </c>
    </row>
    <row r="13" ht="28" customHeight="1">
      <c r="A13" s="25" t="n">
        <v>46181</v>
      </c>
      <c r="B13" s="10" t="inlineStr">
        <is>
          <t>MOV-0008</t>
        </is>
      </c>
      <c r="C13" s="10" t="inlineStr">
        <is>
          <t>CAFE-500</t>
        </is>
      </c>
      <c r="D13" s="17" t="inlineStr">
        <is>
          <t>Café molido 500 g</t>
        </is>
      </c>
      <c r="E13" s="18" t="inlineStr">
        <is>
          <t>Paquete</t>
        </is>
      </c>
      <c r="F13" s="18" t="inlineStr">
        <is>
          <t>Salida</t>
        </is>
      </c>
      <c r="G13" s="19" t="n">
        <v>35</v>
      </c>
      <c r="H13" s="20" t="n">
        <v>98</v>
      </c>
      <c r="I13" s="6">
        <f>IF(OR(C13="",G13="",H13=""),"",IFERROR(G13*H13,""))</f>
        <v/>
      </c>
      <c r="J13" s="13">
        <f>IF(OR(C13="",F13="",G13=""),"",IFERROR(IF(F13="Entrada",G13,0),""))</f>
        <v/>
      </c>
      <c r="K13" s="13">
        <f>IF(OR(C13="",F13="",G13=""),"",IFERROR(IF(F13="Salida",G13,0),""))</f>
        <v/>
      </c>
      <c r="L13" s="13">
        <f>IF(C13="","",IFERROR(SUMIFS($J$6:J13,$C$6:C13,C13)-SUMIFS($K$6:K13,$C$6:C13,C13),""))</f>
        <v/>
      </c>
      <c r="M13" s="7">
        <f>IF(C13="","",IFERROR(IF(AND(ISNUMBER('Resumen'!$B$14),L13&lt;='Resumen'!$B$14),"Revisar saldo",""),""))</f>
        <v/>
      </c>
      <c r="N13" s="7">
        <f>IF(COUNTA(A13:H13,O13)=0,"",IFERROR(IF(OR(A13="",B13="",C13="",D13="",E13="",F13="",G13=""),"Datos incompletos",IF(COUNTIF($B$6:$B$105,B13)&gt;1,"Folio duplicado",IF(AND(F13="Salida",L13&lt;0),"Salida excede saldo","Correcto"))),"Revisar"))</f>
        <v/>
      </c>
      <c r="O13" s="21" t="inlineStr">
        <is>
          <t>Venta de fin de semana</t>
        </is>
      </c>
    </row>
    <row r="14" ht="28" customHeight="1">
      <c r="A14" s="25" t="n">
        <v>46181</v>
      </c>
      <c r="B14" s="10" t="inlineStr">
        <is>
          <t>MOV-0009</t>
        </is>
      </c>
      <c r="C14" s="10" t="inlineStr">
        <is>
          <t>TE-20</t>
        </is>
      </c>
      <c r="D14" s="17" t="inlineStr">
        <is>
          <t>Té de manzanilla 20 sobres</t>
        </is>
      </c>
      <c r="E14" s="18" t="inlineStr">
        <is>
          <t>Caja</t>
        </is>
      </c>
      <c r="F14" s="18" t="inlineStr">
        <is>
          <t>Salida</t>
        </is>
      </c>
      <c r="G14" s="19" t="n">
        <v>10</v>
      </c>
      <c r="H14" s="20" t="n">
        <v>38</v>
      </c>
      <c r="I14" s="6">
        <f>IF(OR(C14="",G14="",H14=""),"",IFERROR(G14*H14,""))</f>
        <v/>
      </c>
      <c r="J14" s="13">
        <f>IF(OR(C14="",F14="",G14=""),"",IFERROR(IF(F14="Entrada",G14,0),""))</f>
        <v/>
      </c>
      <c r="K14" s="13">
        <f>IF(OR(C14="",F14="",G14=""),"",IFERROR(IF(F14="Salida",G14,0),""))</f>
        <v/>
      </c>
      <c r="L14" s="13">
        <f>IF(C14="","",IFERROR(SUMIFS($J$6:J14,$C$6:C14,C14)-SUMIFS($K$6:K14,$C$6:C14,C14),""))</f>
        <v/>
      </c>
      <c r="M14" s="7">
        <f>IF(C14="","",IFERROR(IF(AND(ISNUMBER('Resumen'!$B$14),L14&lt;='Resumen'!$B$14),"Revisar saldo",""),""))</f>
        <v/>
      </c>
      <c r="N14" s="7">
        <f>IF(COUNTA(A14:H14,O14)=0,"",IFERROR(IF(OR(A14="",B14="",C14="",D14="",E14="",F14="",G14=""),"Datos incompletos",IF(COUNTIF($B$6:$B$105,B14)&gt;1,"Folio duplicado",IF(AND(F14="Salida",L14&lt;0),"Salida excede saldo","Correcto"))),"Revisar"))</f>
        <v/>
      </c>
      <c r="O14" s="21" t="inlineStr">
        <is>
          <t>Venta mostrador</t>
        </is>
      </c>
    </row>
    <row r="15" ht="28" customHeight="1">
      <c r="A15" s="25" t="n">
        <v>46182</v>
      </c>
      <c r="B15" s="10" t="inlineStr">
        <is>
          <t>MOV-0010</t>
        </is>
      </c>
      <c r="C15" s="10" t="inlineStr">
        <is>
          <t>BOLSA-KRAFT-M</t>
        </is>
      </c>
      <c r="D15" s="17" t="inlineStr">
        <is>
          <t>Bolsa kraft mediana</t>
        </is>
      </c>
      <c r="E15" s="18" t="inlineStr">
        <is>
          <t>Pieza</t>
        </is>
      </c>
      <c r="F15" s="18" t="inlineStr">
        <is>
          <t>Salida</t>
        </is>
      </c>
      <c r="G15" s="19" t="n">
        <v>30</v>
      </c>
      <c r="H15" s="20" t="n">
        <v>2.5</v>
      </c>
      <c r="I15" s="6">
        <f>IF(OR(C15="",G15="",H15=""),"",IFERROR(G15*H15,""))</f>
        <v/>
      </c>
      <c r="J15" s="13">
        <f>IF(OR(C15="",F15="",G15=""),"",IFERROR(IF(F15="Entrada",G15,0),""))</f>
        <v/>
      </c>
      <c r="K15" s="13">
        <f>IF(OR(C15="",F15="",G15=""),"",IFERROR(IF(F15="Salida",G15,0),""))</f>
        <v/>
      </c>
      <c r="L15" s="13">
        <f>IF(C15="","",IFERROR(SUMIFS($J$6:J15,$C$6:C15,C15)-SUMIFS($K$6:K15,$C$6:C15,C15),""))</f>
        <v/>
      </c>
      <c r="M15" s="7">
        <f>IF(C15="","",IFERROR(IF(AND(ISNUMBER('Resumen'!$B$14),L15&lt;='Resumen'!$B$14),"Revisar saldo",""),""))</f>
        <v/>
      </c>
      <c r="N15" s="7">
        <f>IF(COUNTA(A15:H15,O15)=0,"",IFERROR(IF(OR(A15="",B15="",C15="",D15="",E15="",F15="",G15=""),"Datos incompletos",IF(COUNTIF($B$6:$B$105,B15)&gt;1,"Folio duplicado",IF(AND(F15="Salida",L15&lt;0),"Salida excede saldo","Correcto"))),"Revisar"))</f>
        <v/>
      </c>
      <c r="O15" s="21" t="inlineStr">
        <is>
          <t>Uso en empaques</t>
        </is>
      </c>
    </row>
    <row r="16" ht="28" customHeight="1">
      <c r="A16" s="25" t="n"/>
      <c r="B16" s="10" t="n"/>
      <c r="C16" s="10" t="n"/>
      <c r="D16" s="17" t="n"/>
      <c r="E16" s="18" t="n"/>
      <c r="F16" s="18" t="n"/>
      <c r="G16" s="19" t="n"/>
      <c r="H16" s="20" t="n"/>
      <c r="I16" s="6">
        <f>IF(OR(C16="",G16="",H16=""),"",IFERROR(G16*H16,""))</f>
        <v/>
      </c>
      <c r="J16" s="13">
        <f>IF(OR(C16="",F16="",G16=""),"",IFERROR(IF(F16="Entrada",G16,0),""))</f>
        <v/>
      </c>
      <c r="K16" s="13">
        <f>IF(OR(C16="",F16="",G16=""),"",IFERROR(IF(F16="Salida",G16,0),""))</f>
        <v/>
      </c>
      <c r="L16" s="13">
        <f>IF(C16="","",IFERROR(SUMIFS($J$6:J16,$C$6:C16,C16)-SUMIFS($K$6:K16,$C$6:C16,C16),""))</f>
        <v/>
      </c>
      <c r="M16" s="7">
        <f>IF(C16="","",IFERROR(IF(AND(ISNUMBER('Resumen'!$B$14),L16&lt;='Resumen'!$B$14),"Revisar saldo",""),""))</f>
        <v/>
      </c>
      <c r="N16" s="7">
        <f>IF(COUNTA(A16:H16,O16)=0,"",IFERROR(IF(OR(A16="",B16="",C16="",D16="",E16="",F16="",G16=""),"Datos incompletos",IF(COUNTIF($B$6:$B$105,B16)&gt;1,"Folio duplicado",IF(AND(F16="Salida",L16&lt;0),"Salida excede saldo","Correcto"))),"Revisar"))</f>
        <v/>
      </c>
      <c r="O16" s="21" t="n"/>
    </row>
    <row r="17" ht="28" customHeight="1">
      <c r="A17" s="25" t="n"/>
      <c r="B17" s="10" t="n"/>
      <c r="C17" s="10" t="n"/>
      <c r="D17" s="17" t="n"/>
      <c r="E17" s="18" t="n"/>
      <c r="F17" s="18" t="n"/>
      <c r="G17" s="19" t="n"/>
      <c r="H17" s="20" t="n"/>
      <c r="I17" s="6">
        <f>IF(OR(C17="",G17="",H17=""),"",IFERROR(G17*H17,""))</f>
        <v/>
      </c>
      <c r="J17" s="13">
        <f>IF(OR(C17="",F17="",G17=""),"",IFERROR(IF(F17="Entrada",G17,0),""))</f>
        <v/>
      </c>
      <c r="K17" s="13">
        <f>IF(OR(C17="",F17="",G17=""),"",IFERROR(IF(F17="Salida",G17,0),""))</f>
        <v/>
      </c>
      <c r="L17" s="13">
        <f>IF(C17="","",IFERROR(SUMIFS($J$6:J17,$C$6:C17,C17)-SUMIFS($K$6:K17,$C$6:C17,C17),""))</f>
        <v/>
      </c>
      <c r="M17" s="7">
        <f>IF(C17="","",IFERROR(IF(AND(ISNUMBER('Resumen'!$B$14),L17&lt;='Resumen'!$B$14),"Revisar saldo",""),""))</f>
        <v/>
      </c>
      <c r="N17" s="7">
        <f>IF(COUNTA(A17:H17,O17)=0,"",IFERROR(IF(OR(A17="",B17="",C17="",D17="",E17="",F17="",G17=""),"Datos incompletos",IF(COUNTIF($B$6:$B$105,B17)&gt;1,"Folio duplicado",IF(AND(F17="Salida",L17&lt;0),"Salida excede saldo","Correcto"))),"Revisar"))</f>
        <v/>
      </c>
      <c r="O17" s="21" t="n"/>
    </row>
    <row r="18" ht="28" customHeight="1">
      <c r="A18" s="25" t="n"/>
      <c r="B18" s="10" t="n"/>
      <c r="C18" s="10" t="n"/>
      <c r="D18" s="17" t="n"/>
      <c r="E18" s="18" t="n"/>
      <c r="F18" s="18" t="n"/>
      <c r="G18" s="19" t="n"/>
      <c r="H18" s="20" t="n"/>
      <c r="I18" s="6">
        <f>IF(OR(C18="",G18="",H18=""),"",IFERROR(G18*H18,""))</f>
        <v/>
      </c>
      <c r="J18" s="13">
        <f>IF(OR(C18="",F18="",G18=""),"",IFERROR(IF(F18="Entrada",G18,0),""))</f>
        <v/>
      </c>
      <c r="K18" s="13">
        <f>IF(OR(C18="",F18="",G18=""),"",IFERROR(IF(F18="Salida",G18,0),""))</f>
        <v/>
      </c>
      <c r="L18" s="13">
        <f>IF(C18="","",IFERROR(SUMIFS($J$6:J18,$C$6:C18,C18)-SUMIFS($K$6:K18,$C$6:C18,C18),""))</f>
        <v/>
      </c>
      <c r="M18" s="7">
        <f>IF(C18="","",IFERROR(IF(AND(ISNUMBER('Resumen'!$B$14),L18&lt;='Resumen'!$B$14),"Revisar saldo",""),""))</f>
        <v/>
      </c>
      <c r="N18" s="7">
        <f>IF(COUNTA(A18:H18,O18)=0,"",IFERROR(IF(OR(A18="",B18="",C18="",D18="",E18="",F18="",G18=""),"Datos incompletos",IF(COUNTIF($B$6:$B$105,B18)&gt;1,"Folio duplicado",IF(AND(F18="Salida",L18&lt;0),"Salida excede saldo","Correcto"))),"Revisar"))</f>
        <v/>
      </c>
      <c r="O18" s="21" t="n"/>
    </row>
    <row r="19" ht="28" customHeight="1">
      <c r="A19" s="25" t="n"/>
      <c r="B19" s="10" t="n"/>
      <c r="C19" s="10" t="n"/>
      <c r="D19" s="17" t="n"/>
      <c r="E19" s="18" t="n"/>
      <c r="F19" s="18" t="n"/>
      <c r="G19" s="19" t="n"/>
      <c r="H19" s="20" t="n"/>
      <c r="I19" s="6">
        <f>IF(OR(C19="",G19="",H19=""),"",IFERROR(G19*H19,""))</f>
        <v/>
      </c>
      <c r="J19" s="13">
        <f>IF(OR(C19="",F19="",G19=""),"",IFERROR(IF(F19="Entrada",G19,0),""))</f>
        <v/>
      </c>
      <c r="K19" s="13">
        <f>IF(OR(C19="",F19="",G19=""),"",IFERROR(IF(F19="Salida",G19,0),""))</f>
        <v/>
      </c>
      <c r="L19" s="13">
        <f>IF(C19="","",IFERROR(SUMIFS($J$6:J19,$C$6:C19,C19)-SUMIFS($K$6:K19,$C$6:C19,C19),""))</f>
        <v/>
      </c>
      <c r="M19" s="7">
        <f>IF(C19="","",IFERROR(IF(AND(ISNUMBER('Resumen'!$B$14),L19&lt;='Resumen'!$B$14),"Revisar saldo",""),""))</f>
        <v/>
      </c>
      <c r="N19" s="7">
        <f>IF(COUNTA(A19:H19,O19)=0,"",IFERROR(IF(OR(A19="",B19="",C19="",D19="",E19="",F19="",G19=""),"Datos incompletos",IF(COUNTIF($B$6:$B$105,B19)&gt;1,"Folio duplicado",IF(AND(F19="Salida",L19&lt;0),"Salida excede saldo","Correcto"))),"Revisar"))</f>
        <v/>
      </c>
      <c r="O19" s="21" t="n"/>
    </row>
    <row r="20" ht="28" customHeight="1">
      <c r="A20" s="25" t="n"/>
      <c r="B20" s="10" t="n"/>
      <c r="C20" s="10" t="n"/>
      <c r="D20" s="17" t="n"/>
      <c r="E20" s="18" t="n"/>
      <c r="F20" s="18" t="n"/>
      <c r="G20" s="19" t="n"/>
      <c r="H20" s="20" t="n"/>
      <c r="I20" s="6">
        <f>IF(OR(C20="",G20="",H20=""),"",IFERROR(G20*H20,""))</f>
        <v/>
      </c>
      <c r="J20" s="13">
        <f>IF(OR(C20="",F20="",G20=""),"",IFERROR(IF(F20="Entrada",G20,0),""))</f>
        <v/>
      </c>
      <c r="K20" s="13">
        <f>IF(OR(C20="",F20="",G20=""),"",IFERROR(IF(F20="Salida",G20,0),""))</f>
        <v/>
      </c>
      <c r="L20" s="13">
        <f>IF(C20="","",IFERROR(SUMIFS($J$6:J20,$C$6:C20,C20)-SUMIFS($K$6:K20,$C$6:C20,C20),""))</f>
        <v/>
      </c>
      <c r="M20" s="7">
        <f>IF(C20="","",IFERROR(IF(AND(ISNUMBER('Resumen'!$B$14),L20&lt;='Resumen'!$B$14),"Revisar saldo",""),""))</f>
        <v/>
      </c>
      <c r="N20" s="7">
        <f>IF(COUNTA(A20:H20,O20)=0,"",IFERROR(IF(OR(A20="",B20="",C20="",D20="",E20="",F20="",G20=""),"Datos incompletos",IF(COUNTIF($B$6:$B$105,B20)&gt;1,"Folio duplicado",IF(AND(F20="Salida",L20&lt;0),"Salida excede saldo","Correcto"))),"Revisar"))</f>
        <v/>
      </c>
      <c r="O20" s="21" t="n"/>
    </row>
    <row r="21" ht="28" customHeight="1">
      <c r="A21" s="25" t="n"/>
      <c r="B21" s="10" t="n"/>
      <c r="C21" s="10" t="n"/>
      <c r="D21" s="17" t="n"/>
      <c r="E21" s="18" t="n"/>
      <c r="F21" s="18" t="n"/>
      <c r="G21" s="19" t="n"/>
      <c r="H21" s="20" t="n"/>
      <c r="I21" s="6">
        <f>IF(OR(C21="",G21="",H21=""),"",IFERROR(G21*H21,""))</f>
        <v/>
      </c>
      <c r="J21" s="13">
        <f>IF(OR(C21="",F21="",G21=""),"",IFERROR(IF(F21="Entrada",G21,0),""))</f>
        <v/>
      </c>
      <c r="K21" s="13">
        <f>IF(OR(C21="",F21="",G21=""),"",IFERROR(IF(F21="Salida",G21,0),""))</f>
        <v/>
      </c>
      <c r="L21" s="13">
        <f>IF(C21="","",IFERROR(SUMIFS($J$6:J21,$C$6:C21,C21)-SUMIFS($K$6:K21,$C$6:C21,C21),""))</f>
        <v/>
      </c>
      <c r="M21" s="7">
        <f>IF(C21="","",IFERROR(IF(AND(ISNUMBER('Resumen'!$B$14),L21&lt;='Resumen'!$B$14),"Revisar saldo",""),""))</f>
        <v/>
      </c>
      <c r="N21" s="7">
        <f>IF(COUNTA(A21:H21,O21)=0,"",IFERROR(IF(OR(A21="",B21="",C21="",D21="",E21="",F21="",G21=""),"Datos incompletos",IF(COUNTIF($B$6:$B$105,B21)&gt;1,"Folio duplicado",IF(AND(F21="Salida",L21&lt;0),"Salida excede saldo","Correcto"))),"Revisar"))</f>
        <v/>
      </c>
      <c r="O21" s="21" t="n"/>
    </row>
    <row r="22" ht="28" customHeight="1">
      <c r="A22" s="25" t="n"/>
      <c r="B22" s="10" t="n"/>
      <c r="C22" s="10" t="n"/>
      <c r="D22" s="17" t="n"/>
      <c r="E22" s="18" t="n"/>
      <c r="F22" s="18" t="n"/>
      <c r="G22" s="19" t="n"/>
      <c r="H22" s="20" t="n"/>
      <c r="I22" s="6">
        <f>IF(OR(C22="",G22="",H22=""),"",IFERROR(G22*H22,""))</f>
        <v/>
      </c>
      <c r="J22" s="13">
        <f>IF(OR(C22="",F22="",G22=""),"",IFERROR(IF(F22="Entrada",G22,0),""))</f>
        <v/>
      </c>
      <c r="K22" s="13">
        <f>IF(OR(C22="",F22="",G22=""),"",IFERROR(IF(F22="Salida",G22,0),""))</f>
        <v/>
      </c>
      <c r="L22" s="13">
        <f>IF(C22="","",IFERROR(SUMIFS($J$6:J22,$C$6:C22,C22)-SUMIFS($K$6:K22,$C$6:C22,C22),""))</f>
        <v/>
      </c>
      <c r="M22" s="7">
        <f>IF(C22="","",IFERROR(IF(AND(ISNUMBER('Resumen'!$B$14),L22&lt;='Resumen'!$B$14),"Revisar saldo",""),""))</f>
        <v/>
      </c>
      <c r="N22" s="7">
        <f>IF(COUNTA(A22:H22,O22)=0,"",IFERROR(IF(OR(A22="",B22="",C22="",D22="",E22="",F22="",G22=""),"Datos incompletos",IF(COUNTIF($B$6:$B$105,B22)&gt;1,"Folio duplicado",IF(AND(F22="Salida",L22&lt;0),"Salida excede saldo","Correcto"))),"Revisar"))</f>
        <v/>
      </c>
      <c r="O22" s="21" t="n"/>
    </row>
    <row r="23" ht="28" customHeight="1">
      <c r="A23" s="25" t="n"/>
      <c r="B23" s="10" t="n"/>
      <c r="C23" s="10" t="n"/>
      <c r="D23" s="17" t="n"/>
      <c r="E23" s="18" t="n"/>
      <c r="F23" s="18" t="n"/>
      <c r="G23" s="19" t="n"/>
      <c r="H23" s="20" t="n"/>
      <c r="I23" s="6">
        <f>IF(OR(C23="",G23="",H23=""),"",IFERROR(G23*H23,""))</f>
        <v/>
      </c>
      <c r="J23" s="13">
        <f>IF(OR(C23="",F23="",G23=""),"",IFERROR(IF(F23="Entrada",G23,0),""))</f>
        <v/>
      </c>
      <c r="K23" s="13">
        <f>IF(OR(C23="",F23="",G23=""),"",IFERROR(IF(F23="Salida",G23,0),""))</f>
        <v/>
      </c>
      <c r="L23" s="13">
        <f>IF(C23="","",IFERROR(SUMIFS($J$6:J23,$C$6:C23,C23)-SUMIFS($K$6:K23,$C$6:C23,C23),""))</f>
        <v/>
      </c>
      <c r="M23" s="7">
        <f>IF(C23="","",IFERROR(IF(AND(ISNUMBER('Resumen'!$B$14),L23&lt;='Resumen'!$B$14),"Revisar saldo",""),""))</f>
        <v/>
      </c>
      <c r="N23" s="7">
        <f>IF(COUNTA(A23:H23,O23)=0,"",IFERROR(IF(OR(A23="",B23="",C23="",D23="",E23="",F23="",G23=""),"Datos incompletos",IF(COUNTIF($B$6:$B$105,B23)&gt;1,"Folio duplicado",IF(AND(F23="Salida",L23&lt;0),"Salida excede saldo","Correcto"))),"Revisar"))</f>
        <v/>
      </c>
      <c r="O23" s="21" t="n"/>
    </row>
    <row r="24" ht="28" customHeight="1">
      <c r="A24" s="25" t="n"/>
      <c r="B24" s="10" t="n"/>
      <c r="C24" s="10" t="n"/>
      <c r="D24" s="17" t="n"/>
      <c r="E24" s="18" t="n"/>
      <c r="F24" s="18" t="n"/>
      <c r="G24" s="19" t="n"/>
      <c r="H24" s="20" t="n"/>
      <c r="I24" s="6">
        <f>IF(OR(C24="",G24="",H24=""),"",IFERROR(G24*H24,""))</f>
        <v/>
      </c>
      <c r="J24" s="13">
        <f>IF(OR(C24="",F24="",G24=""),"",IFERROR(IF(F24="Entrada",G24,0),""))</f>
        <v/>
      </c>
      <c r="K24" s="13">
        <f>IF(OR(C24="",F24="",G24=""),"",IFERROR(IF(F24="Salida",G24,0),""))</f>
        <v/>
      </c>
      <c r="L24" s="13">
        <f>IF(C24="","",IFERROR(SUMIFS($J$6:J24,$C$6:C24,C24)-SUMIFS($K$6:K24,$C$6:C24,C24),""))</f>
        <v/>
      </c>
      <c r="M24" s="7">
        <f>IF(C24="","",IFERROR(IF(AND(ISNUMBER('Resumen'!$B$14),L24&lt;='Resumen'!$B$14),"Revisar saldo",""),""))</f>
        <v/>
      </c>
      <c r="N24" s="7">
        <f>IF(COUNTA(A24:H24,O24)=0,"",IFERROR(IF(OR(A24="",B24="",C24="",D24="",E24="",F24="",G24=""),"Datos incompletos",IF(COUNTIF($B$6:$B$105,B24)&gt;1,"Folio duplicado",IF(AND(F24="Salida",L24&lt;0),"Salida excede saldo","Correcto"))),"Revisar"))</f>
        <v/>
      </c>
      <c r="O24" s="21" t="n"/>
    </row>
    <row r="25" ht="28" customHeight="1">
      <c r="A25" s="25" t="n"/>
      <c r="B25" s="10" t="n"/>
      <c r="C25" s="10" t="n"/>
      <c r="D25" s="17" t="n"/>
      <c r="E25" s="18" t="n"/>
      <c r="F25" s="18" t="n"/>
      <c r="G25" s="19" t="n"/>
      <c r="H25" s="20" t="n"/>
      <c r="I25" s="6">
        <f>IF(OR(C25="",G25="",H25=""),"",IFERROR(G25*H25,""))</f>
        <v/>
      </c>
      <c r="J25" s="13">
        <f>IF(OR(C25="",F25="",G25=""),"",IFERROR(IF(F25="Entrada",G25,0),""))</f>
        <v/>
      </c>
      <c r="K25" s="13">
        <f>IF(OR(C25="",F25="",G25=""),"",IFERROR(IF(F25="Salida",G25,0),""))</f>
        <v/>
      </c>
      <c r="L25" s="13">
        <f>IF(C25="","",IFERROR(SUMIFS($J$6:J25,$C$6:C25,C25)-SUMIFS($K$6:K25,$C$6:C25,C25),""))</f>
        <v/>
      </c>
      <c r="M25" s="7">
        <f>IF(C25="","",IFERROR(IF(AND(ISNUMBER('Resumen'!$B$14),L25&lt;='Resumen'!$B$14),"Revisar saldo",""),""))</f>
        <v/>
      </c>
      <c r="N25" s="7">
        <f>IF(COUNTA(A25:H25,O25)=0,"",IFERROR(IF(OR(A25="",B25="",C25="",D25="",E25="",F25="",G25=""),"Datos incompletos",IF(COUNTIF($B$6:$B$105,B25)&gt;1,"Folio duplicado",IF(AND(F25="Salida",L25&lt;0),"Salida excede saldo","Correcto"))),"Revisar"))</f>
        <v/>
      </c>
      <c r="O25" s="21" t="n"/>
    </row>
    <row r="26" ht="28" customHeight="1">
      <c r="A26" s="25" t="n"/>
      <c r="B26" s="10" t="n"/>
      <c r="C26" s="10" t="n"/>
      <c r="D26" s="17" t="n"/>
      <c r="E26" s="18" t="n"/>
      <c r="F26" s="18" t="n"/>
      <c r="G26" s="19" t="n"/>
      <c r="H26" s="20" t="n"/>
      <c r="I26" s="6">
        <f>IF(OR(C26="",G26="",H26=""),"",IFERROR(G26*H26,""))</f>
        <v/>
      </c>
      <c r="J26" s="13">
        <f>IF(OR(C26="",F26="",G26=""),"",IFERROR(IF(F26="Entrada",G26,0),""))</f>
        <v/>
      </c>
      <c r="K26" s="13">
        <f>IF(OR(C26="",F26="",G26=""),"",IFERROR(IF(F26="Salida",G26,0),""))</f>
        <v/>
      </c>
      <c r="L26" s="13">
        <f>IF(C26="","",IFERROR(SUMIFS($J$6:J26,$C$6:C26,C26)-SUMIFS($K$6:K26,$C$6:C26,C26),""))</f>
        <v/>
      </c>
      <c r="M26" s="7">
        <f>IF(C26="","",IFERROR(IF(AND(ISNUMBER('Resumen'!$B$14),L26&lt;='Resumen'!$B$14),"Revisar saldo",""),""))</f>
        <v/>
      </c>
      <c r="N26" s="7">
        <f>IF(COUNTA(A26:H26,O26)=0,"",IFERROR(IF(OR(A26="",B26="",C26="",D26="",E26="",F26="",G26=""),"Datos incompletos",IF(COUNTIF($B$6:$B$105,B26)&gt;1,"Folio duplicado",IF(AND(F26="Salida",L26&lt;0),"Salida excede saldo","Correcto"))),"Revisar"))</f>
        <v/>
      </c>
      <c r="O26" s="21" t="n"/>
    </row>
    <row r="27" ht="28" customHeight="1">
      <c r="A27" s="25" t="n"/>
      <c r="B27" s="10" t="n"/>
      <c r="C27" s="10" t="n"/>
      <c r="D27" s="17" t="n"/>
      <c r="E27" s="18" t="n"/>
      <c r="F27" s="18" t="n"/>
      <c r="G27" s="19" t="n"/>
      <c r="H27" s="20" t="n"/>
      <c r="I27" s="6">
        <f>IF(OR(C27="",G27="",H27=""),"",IFERROR(G27*H27,""))</f>
        <v/>
      </c>
      <c r="J27" s="13">
        <f>IF(OR(C27="",F27="",G27=""),"",IFERROR(IF(F27="Entrada",G27,0),""))</f>
        <v/>
      </c>
      <c r="K27" s="13">
        <f>IF(OR(C27="",F27="",G27=""),"",IFERROR(IF(F27="Salida",G27,0),""))</f>
        <v/>
      </c>
      <c r="L27" s="13">
        <f>IF(C27="","",IFERROR(SUMIFS($J$6:J27,$C$6:C27,C27)-SUMIFS($K$6:K27,$C$6:C27,C27),""))</f>
        <v/>
      </c>
      <c r="M27" s="7">
        <f>IF(C27="","",IFERROR(IF(AND(ISNUMBER('Resumen'!$B$14),L27&lt;='Resumen'!$B$14),"Revisar saldo",""),""))</f>
        <v/>
      </c>
      <c r="N27" s="7">
        <f>IF(COUNTA(A27:H27,O27)=0,"",IFERROR(IF(OR(A27="",B27="",C27="",D27="",E27="",F27="",G27=""),"Datos incompletos",IF(COUNTIF($B$6:$B$105,B27)&gt;1,"Folio duplicado",IF(AND(F27="Salida",L27&lt;0),"Salida excede saldo","Correcto"))),"Revisar"))</f>
        <v/>
      </c>
      <c r="O27" s="21" t="n"/>
    </row>
    <row r="28" ht="28" customHeight="1">
      <c r="A28" s="25" t="n"/>
      <c r="B28" s="10" t="n"/>
      <c r="C28" s="10" t="n"/>
      <c r="D28" s="17" t="n"/>
      <c r="E28" s="18" t="n"/>
      <c r="F28" s="18" t="n"/>
      <c r="G28" s="19" t="n"/>
      <c r="H28" s="20" t="n"/>
      <c r="I28" s="6">
        <f>IF(OR(C28="",G28="",H28=""),"",IFERROR(G28*H28,""))</f>
        <v/>
      </c>
      <c r="J28" s="13">
        <f>IF(OR(C28="",F28="",G28=""),"",IFERROR(IF(F28="Entrada",G28,0),""))</f>
        <v/>
      </c>
      <c r="K28" s="13">
        <f>IF(OR(C28="",F28="",G28=""),"",IFERROR(IF(F28="Salida",G28,0),""))</f>
        <v/>
      </c>
      <c r="L28" s="13">
        <f>IF(C28="","",IFERROR(SUMIFS($J$6:J28,$C$6:C28,C28)-SUMIFS($K$6:K28,$C$6:C28,C28),""))</f>
        <v/>
      </c>
      <c r="M28" s="7">
        <f>IF(C28="","",IFERROR(IF(AND(ISNUMBER('Resumen'!$B$14),L28&lt;='Resumen'!$B$14),"Revisar saldo",""),""))</f>
        <v/>
      </c>
      <c r="N28" s="7">
        <f>IF(COUNTA(A28:H28,O28)=0,"",IFERROR(IF(OR(A28="",B28="",C28="",D28="",E28="",F28="",G28=""),"Datos incompletos",IF(COUNTIF($B$6:$B$105,B28)&gt;1,"Folio duplicado",IF(AND(F28="Salida",L28&lt;0),"Salida excede saldo","Correcto"))),"Revisar"))</f>
        <v/>
      </c>
      <c r="O28" s="21" t="n"/>
    </row>
    <row r="29" ht="28" customHeight="1">
      <c r="A29" s="25" t="n"/>
      <c r="B29" s="10" t="n"/>
      <c r="C29" s="10" t="n"/>
      <c r="D29" s="17" t="n"/>
      <c r="E29" s="18" t="n"/>
      <c r="F29" s="18" t="n"/>
      <c r="G29" s="19" t="n"/>
      <c r="H29" s="20" t="n"/>
      <c r="I29" s="6">
        <f>IF(OR(C29="",G29="",H29=""),"",IFERROR(G29*H29,""))</f>
        <v/>
      </c>
      <c r="J29" s="13">
        <f>IF(OR(C29="",F29="",G29=""),"",IFERROR(IF(F29="Entrada",G29,0),""))</f>
        <v/>
      </c>
      <c r="K29" s="13">
        <f>IF(OR(C29="",F29="",G29=""),"",IFERROR(IF(F29="Salida",G29,0),""))</f>
        <v/>
      </c>
      <c r="L29" s="13">
        <f>IF(C29="","",IFERROR(SUMIFS($J$6:J29,$C$6:C29,C29)-SUMIFS($K$6:K29,$C$6:C29,C29),""))</f>
        <v/>
      </c>
      <c r="M29" s="7">
        <f>IF(C29="","",IFERROR(IF(AND(ISNUMBER('Resumen'!$B$14),L29&lt;='Resumen'!$B$14),"Revisar saldo",""),""))</f>
        <v/>
      </c>
      <c r="N29" s="7">
        <f>IF(COUNTA(A29:H29,O29)=0,"",IFERROR(IF(OR(A29="",B29="",C29="",D29="",E29="",F29="",G29=""),"Datos incompletos",IF(COUNTIF($B$6:$B$105,B29)&gt;1,"Folio duplicado",IF(AND(F29="Salida",L29&lt;0),"Salida excede saldo","Correcto"))),"Revisar"))</f>
        <v/>
      </c>
      <c r="O29" s="21" t="n"/>
    </row>
    <row r="30" ht="28" customHeight="1">
      <c r="A30" s="25" t="n"/>
      <c r="B30" s="10" t="n"/>
      <c r="C30" s="10" t="n"/>
      <c r="D30" s="17" t="n"/>
      <c r="E30" s="18" t="n"/>
      <c r="F30" s="18" t="n"/>
      <c r="G30" s="19" t="n"/>
      <c r="H30" s="20" t="n"/>
      <c r="I30" s="6">
        <f>IF(OR(C30="",G30="",H30=""),"",IFERROR(G30*H30,""))</f>
        <v/>
      </c>
      <c r="J30" s="13">
        <f>IF(OR(C30="",F30="",G30=""),"",IFERROR(IF(F30="Entrada",G30,0),""))</f>
        <v/>
      </c>
      <c r="K30" s="13">
        <f>IF(OR(C30="",F30="",G30=""),"",IFERROR(IF(F30="Salida",G30,0),""))</f>
        <v/>
      </c>
      <c r="L30" s="13">
        <f>IF(C30="","",IFERROR(SUMIFS($J$6:J30,$C$6:C30,C30)-SUMIFS($K$6:K30,$C$6:C30,C30),""))</f>
        <v/>
      </c>
      <c r="M30" s="7">
        <f>IF(C30="","",IFERROR(IF(AND(ISNUMBER('Resumen'!$B$14),L30&lt;='Resumen'!$B$14),"Revisar saldo",""),""))</f>
        <v/>
      </c>
      <c r="N30" s="7">
        <f>IF(COUNTA(A30:H30,O30)=0,"",IFERROR(IF(OR(A30="",B30="",C30="",D30="",E30="",F30="",G30=""),"Datos incompletos",IF(COUNTIF($B$6:$B$105,B30)&gt;1,"Folio duplicado",IF(AND(F30="Salida",L30&lt;0),"Salida excede saldo","Correcto"))),"Revisar"))</f>
        <v/>
      </c>
      <c r="O30" s="21" t="n"/>
    </row>
    <row r="31" ht="28" customHeight="1">
      <c r="A31" s="25" t="n"/>
      <c r="B31" s="10" t="n"/>
      <c r="C31" s="10" t="n"/>
      <c r="D31" s="17" t="n"/>
      <c r="E31" s="18" t="n"/>
      <c r="F31" s="18" t="n"/>
      <c r="G31" s="19" t="n"/>
      <c r="H31" s="20" t="n"/>
      <c r="I31" s="6">
        <f>IF(OR(C31="",G31="",H31=""),"",IFERROR(G31*H31,""))</f>
        <v/>
      </c>
      <c r="J31" s="13">
        <f>IF(OR(C31="",F31="",G31=""),"",IFERROR(IF(F31="Entrada",G31,0),""))</f>
        <v/>
      </c>
      <c r="K31" s="13">
        <f>IF(OR(C31="",F31="",G31=""),"",IFERROR(IF(F31="Salida",G31,0),""))</f>
        <v/>
      </c>
      <c r="L31" s="13">
        <f>IF(C31="","",IFERROR(SUMIFS($J$6:J31,$C$6:C31,C31)-SUMIFS($K$6:K31,$C$6:C31,C31),""))</f>
        <v/>
      </c>
      <c r="M31" s="7">
        <f>IF(C31="","",IFERROR(IF(AND(ISNUMBER('Resumen'!$B$14),L31&lt;='Resumen'!$B$14),"Revisar saldo",""),""))</f>
        <v/>
      </c>
      <c r="N31" s="7">
        <f>IF(COUNTA(A31:H31,O31)=0,"",IFERROR(IF(OR(A31="",B31="",C31="",D31="",E31="",F31="",G31=""),"Datos incompletos",IF(COUNTIF($B$6:$B$105,B31)&gt;1,"Folio duplicado",IF(AND(F31="Salida",L31&lt;0),"Salida excede saldo","Correcto"))),"Revisar"))</f>
        <v/>
      </c>
      <c r="O31" s="21" t="n"/>
    </row>
    <row r="32" ht="28" customHeight="1">
      <c r="A32" s="25" t="n"/>
      <c r="B32" s="10" t="n"/>
      <c r="C32" s="10" t="n"/>
      <c r="D32" s="17" t="n"/>
      <c r="E32" s="18" t="n"/>
      <c r="F32" s="18" t="n"/>
      <c r="G32" s="19" t="n"/>
      <c r="H32" s="20" t="n"/>
      <c r="I32" s="6">
        <f>IF(OR(C32="",G32="",H32=""),"",IFERROR(G32*H32,""))</f>
        <v/>
      </c>
      <c r="J32" s="13">
        <f>IF(OR(C32="",F32="",G32=""),"",IFERROR(IF(F32="Entrada",G32,0),""))</f>
        <v/>
      </c>
      <c r="K32" s="13">
        <f>IF(OR(C32="",F32="",G32=""),"",IFERROR(IF(F32="Salida",G32,0),""))</f>
        <v/>
      </c>
      <c r="L32" s="13">
        <f>IF(C32="","",IFERROR(SUMIFS($J$6:J32,$C$6:C32,C32)-SUMIFS($K$6:K32,$C$6:C32,C32),""))</f>
        <v/>
      </c>
      <c r="M32" s="7">
        <f>IF(C32="","",IFERROR(IF(AND(ISNUMBER('Resumen'!$B$14),L32&lt;='Resumen'!$B$14),"Revisar saldo",""),""))</f>
        <v/>
      </c>
      <c r="N32" s="7">
        <f>IF(COUNTA(A32:H32,O32)=0,"",IFERROR(IF(OR(A32="",B32="",C32="",D32="",E32="",F32="",G32=""),"Datos incompletos",IF(COUNTIF($B$6:$B$105,B32)&gt;1,"Folio duplicado",IF(AND(F32="Salida",L32&lt;0),"Salida excede saldo","Correcto"))),"Revisar"))</f>
        <v/>
      </c>
      <c r="O32" s="21" t="n"/>
    </row>
    <row r="33" ht="28" customHeight="1">
      <c r="A33" s="25" t="n"/>
      <c r="B33" s="10" t="n"/>
      <c r="C33" s="10" t="n"/>
      <c r="D33" s="17" t="n"/>
      <c r="E33" s="18" t="n"/>
      <c r="F33" s="18" t="n"/>
      <c r="G33" s="19" t="n"/>
      <c r="H33" s="20" t="n"/>
      <c r="I33" s="6">
        <f>IF(OR(C33="",G33="",H33=""),"",IFERROR(G33*H33,""))</f>
        <v/>
      </c>
      <c r="J33" s="13">
        <f>IF(OR(C33="",F33="",G33=""),"",IFERROR(IF(F33="Entrada",G33,0),""))</f>
        <v/>
      </c>
      <c r="K33" s="13">
        <f>IF(OR(C33="",F33="",G33=""),"",IFERROR(IF(F33="Salida",G33,0),""))</f>
        <v/>
      </c>
      <c r="L33" s="13">
        <f>IF(C33="","",IFERROR(SUMIFS($J$6:J33,$C$6:C33,C33)-SUMIFS($K$6:K33,$C$6:C33,C33),""))</f>
        <v/>
      </c>
      <c r="M33" s="7">
        <f>IF(C33="","",IFERROR(IF(AND(ISNUMBER('Resumen'!$B$14),L33&lt;='Resumen'!$B$14),"Revisar saldo",""),""))</f>
        <v/>
      </c>
      <c r="N33" s="7">
        <f>IF(COUNTA(A33:H33,O33)=0,"",IFERROR(IF(OR(A33="",B33="",C33="",D33="",E33="",F33="",G33=""),"Datos incompletos",IF(COUNTIF($B$6:$B$105,B33)&gt;1,"Folio duplicado",IF(AND(F33="Salida",L33&lt;0),"Salida excede saldo","Correcto"))),"Revisar"))</f>
        <v/>
      </c>
      <c r="O33" s="21" t="n"/>
    </row>
    <row r="34" ht="28" customHeight="1">
      <c r="A34" s="25" t="n"/>
      <c r="B34" s="10" t="n"/>
      <c r="C34" s="10" t="n"/>
      <c r="D34" s="17" t="n"/>
      <c r="E34" s="18" t="n"/>
      <c r="F34" s="18" t="n"/>
      <c r="G34" s="19" t="n"/>
      <c r="H34" s="20" t="n"/>
      <c r="I34" s="6">
        <f>IF(OR(C34="",G34="",H34=""),"",IFERROR(G34*H34,""))</f>
        <v/>
      </c>
      <c r="J34" s="13">
        <f>IF(OR(C34="",F34="",G34=""),"",IFERROR(IF(F34="Entrada",G34,0),""))</f>
        <v/>
      </c>
      <c r="K34" s="13">
        <f>IF(OR(C34="",F34="",G34=""),"",IFERROR(IF(F34="Salida",G34,0),""))</f>
        <v/>
      </c>
      <c r="L34" s="13">
        <f>IF(C34="","",IFERROR(SUMIFS($J$6:J34,$C$6:C34,C34)-SUMIFS($K$6:K34,$C$6:C34,C34),""))</f>
        <v/>
      </c>
      <c r="M34" s="7">
        <f>IF(C34="","",IFERROR(IF(AND(ISNUMBER('Resumen'!$B$14),L34&lt;='Resumen'!$B$14),"Revisar saldo",""),""))</f>
        <v/>
      </c>
      <c r="N34" s="7">
        <f>IF(COUNTA(A34:H34,O34)=0,"",IFERROR(IF(OR(A34="",B34="",C34="",D34="",E34="",F34="",G34=""),"Datos incompletos",IF(COUNTIF($B$6:$B$105,B34)&gt;1,"Folio duplicado",IF(AND(F34="Salida",L34&lt;0),"Salida excede saldo","Correcto"))),"Revisar"))</f>
        <v/>
      </c>
      <c r="O34" s="21" t="n"/>
    </row>
    <row r="35" ht="28" customHeight="1">
      <c r="A35" s="25" t="n"/>
      <c r="B35" s="10" t="n"/>
      <c r="C35" s="10" t="n"/>
      <c r="D35" s="17" t="n"/>
      <c r="E35" s="18" t="n"/>
      <c r="F35" s="18" t="n"/>
      <c r="G35" s="19" t="n"/>
      <c r="H35" s="20" t="n"/>
      <c r="I35" s="6">
        <f>IF(OR(C35="",G35="",H35=""),"",IFERROR(G35*H35,""))</f>
        <v/>
      </c>
      <c r="J35" s="13">
        <f>IF(OR(C35="",F35="",G35=""),"",IFERROR(IF(F35="Entrada",G35,0),""))</f>
        <v/>
      </c>
      <c r="K35" s="13">
        <f>IF(OR(C35="",F35="",G35=""),"",IFERROR(IF(F35="Salida",G35,0),""))</f>
        <v/>
      </c>
      <c r="L35" s="13">
        <f>IF(C35="","",IFERROR(SUMIFS($J$6:J35,$C$6:C35,C35)-SUMIFS($K$6:K35,$C$6:C35,C35),""))</f>
        <v/>
      </c>
      <c r="M35" s="7">
        <f>IF(C35="","",IFERROR(IF(AND(ISNUMBER('Resumen'!$B$14),L35&lt;='Resumen'!$B$14),"Revisar saldo",""),""))</f>
        <v/>
      </c>
      <c r="N35" s="7">
        <f>IF(COUNTA(A35:H35,O35)=0,"",IFERROR(IF(OR(A35="",B35="",C35="",D35="",E35="",F35="",G35=""),"Datos incompletos",IF(COUNTIF($B$6:$B$105,B35)&gt;1,"Folio duplicado",IF(AND(F35="Salida",L35&lt;0),"Salida excede saldo","Correcto"))),"Revisar"))</f>
        <v/>
      </c>
      <c r="O35" s="21" t="n"/>
    </row>
    <row r="36" ht="28" customHeight="1">
      <c r="A36" s="25" t="n"/>
      <c r="B36" s="10" t="n"/>
      <c r="C36" s="10" t="n"/>
      <c r="D36" s="17" t="n"/>
      <c r="E36" s="18" t="n"/>
      <c r="F36" s="18" t="n"/>
      <c r="G36" s="19" t="n"/>
      <c r="H36" s="20" t="n"/>
      <c r="I36" s="6">
        <f>IF(OR(C36="",G36="",H36=""),"",IFERROR(G36*H36,""))</f>
        <v/>
      </c>
      <c r="J36" s="13">
        <f>IF(OR(C36="",F36="",G36=""),"",IFERROR(IF(F36="Entrada",G36,0),""))</f>
        <v/>
      </c>
      <c r="K36" s="13">
        <f>IF(OR(C36="",F36="",G36=""),"",IFERROR(IF(F36="Salida",G36,0),""))</f>
        <v/>
      </c>
      <c r="L36" s="13">
        <f>IF(C36="","",IFERROR(SUMIFS($J$6:J36,$C$6:C36,C36)-SUMIFS($K$6:K36,$C$6:C36,C36),""))</f>
        <v/>
      </c>
      <c r="M36" s="7">
        <f>IF(C36="","",IFERROR(IF(AND(ISNUMBER('Resumen'!$B$14),L36&lt;='Resumen'!$B$14),"Revisar saldo",""),""))</f>
        <v/>
      </c>
      <c r="N36" s="7">
        <f>IF(COUNTA(A36:H36,O36)=0,"",IFERROR(IF(OR(A36="",B36="",C36="",D36="",E36="",F36="",G36=""),"Datos incompletos",IF(COUNTIF($B$6:$B$105,B36)&gt;1,"Folio duplicado",IF(AND(F36="Salida",L36&lt;0),"Salida excede saldo","Correcto"))),"Revisar"))</f>
        <v/>
      </c>
      <c r="O36" s="21" t="n"/>
    </row>
    <row r="37" ht="28" customHeight="1">
      <c r="A37" s="25" t="n"/>
      <c r="B37" s="10" t="n"/>
      <c r="C37" s="10" t="n"/>
      <c r="D37" s="17" t="n"/>
      <c r="E37" s="18" t="n"/>
      <c r="F37" s="18" t="n"/>
      <c r="G37" s="19" t="n"/>
      <c r="H37" s="20" t="n"/>
      <c r="I37" s="6">
        <f>IF(OR(C37="",G37="",H37=""),"",IFERROR(G37*H37,""))</f>
        <v/>
      </c>
      <c r="J37" s="13">
        <f>IF(OR(C37="",F37="",G37=""),"",IFERROR(IF(F37="Entrada",G37,0),""))</f>
        <v/>
      </c>
      <c r="K37" s="13">
        <f>IF(OR(C37="",F37="",G37=""),"",IFERROR(IF(F37="Salida",G37,0),""))</f>
        <v/>
      </c>
      <c r="L37" s="13">
        <f>IF(C37="","",IFERROR(SUMIFS($J$6:J37,$C$6:C37,C37)-SUMIFS($K$6:K37,$C$6:C37,C37),""))</f>
        <v/>
      </c>
      <c r="M37" s="7">
        <f>IF(C37="","",IFERROR(IF(AND(ISNUMBER('Resumen'!$B$14),L37&lt;='Resumen'!$B$14),"Revisar saldo",""),""))</f>
        <v/>
      </c>
      <c r="N37" s="7">
        <f>IF(COUNTA(A37:H37,O37)=0,"",IFERROR(IF(OR(A37="",B37="",C37="",D37="",E37="",F37="",G37=""),"Datos incompletos",IF(COUNTIF($B$6:$B$105,B37)&gt;1,"Folio duplicado",IF(AND(F37="Salida",L37&lt;0),"Salida excede saldo","Correcto"))),"Revisar"))</f>
        <v/>
      </c>
      <c r="O37" s="21" t="n"/>
    </row>
    <row r="38" ht="28" customHeight="1">
      <c r="A38" s="25" t="n"/>
      <c r="B38" s="10" t="n"/>
      <c r="C38" s="10" t="n"/>
      <c r="D38" s="17" t="n"/>
      <c r="E38" s="18" t="n"/>
      <c r="F38" s="18" t="n"/>
      <c r="G38" s="19" t="n"/>
      <c r="H38" s="20" t="n"/>
      <c r="I38" s="6">
        <f>IF(OR(C38="",G38="",H38=""),"",IFERROR(G38*H38,""))</f>
        <v/>
      </c>
      <c r="J38" s="13">
        <f>IF(OR(C38="",F38="",G38=""),"",IFERROR(IF(F38="Entrada",G38,0),""))</f>
        <v/>
      </c>
      <c r="K38" s="13">
        <f>IF(OR(C38="",F38="",G38=""),"",IFERROR(IF(F38="Salida",G38,0),""))</f>
        <v/>
      </c>
      <c r="L38" s="13">
        <f>IF(C38="","",IFERROR(SUMIFS($J$6:J38,$C$6:C38,C38)-SUMIFS($K$6:K38,$C$6:C38,C38),""))</f>
        <v/>
      </c>
      <c r="M38" s="7">
        <f>IF(C38="","",IFERROR(IF(AND(ISNUMBER('Resumen'!$B$14),L38&lt;='Resumen'!$B$14),"Revisar saldo",""),""))</f>
        <v/>
      </c>
      <c r="N38" s="7">
        <f>IF(COUNTA(A38:H38,O38)=0,"",IFERROR(IF(OR(A38="",B38="",C38="",D38="",E38="",F38="",G38=""),"Datos incompletos",IF(COUNTIF($B$6:$B$105,B38)&gt;1,"Folio duplicado",IF(AND(F38="Salida",L38&lt;0),"Salida excede saldo","Correcto"))),"Revisar"))</f>
        <v/>
      </c>
      <c r="O38" s="21" t="n"/>
    </row>
    <row r="39" ht="28" customHeight="1">
      <c r="A39" s="25" t="n"/>
      <c r="B39" s="10" t="n"/>
      <c r="C39" s="10" t="n"/>
      <c r="D39" s="17" t="n"/>
      <c r="E39" s="18" t="n"/>
      <c r="F39" s="18" t="n"/>
      <c r="G39" s="19" t="n"/>
      <c r="H39" s="20" t="n"/>
      <c r="I39" s="6">
        <f>IF(OR(C39="",G39="",H39=""),"",IFERROR(G39*H39,""))</f>
        <v/>
      </c>
      <c r="J39" s="13">
        <f>IF(OR(C39="",F39="",G39=""),"",IFERROR(IF(F39="Entrada",G39,0),""))</f>
        <v/>
      </c>
      <c r="K39" s="13">
        <f>IF(OR(C39="",F39="",G39=""),"",IFERROR(IF(F39="Salida",G39,0),""))</f>
        <v/>
      </c>
      <c r="L39" s="13">
        <f>IF(C39="","",IFERROR(SUMIFS($J$6:J39,$C$6:C39,C39)-SUMIFS($K$6:K39,$C$6:C39,C39),""))</f>
        <v/>
      </c>
      <c r="M39" s="7">
        <f>IF(C39="","",IFERROR(IF(AND(ISNUMBER('Resumen'!$B$14),L39&lt;='Resumen'!$B$14),"Revisar saldo",""),""))</f>
        <v/>
      </c>
      <c r="N39" s="7">
        <f>IF(COUNTA(A39:H39,O39)=0,"",IFERROR(IF(OR(A39="",B39="",C39="",D39="",E39="",F39="",G39=""),"Datos incompletos",IF(COUNTIF($B$6:$B$105,B39)&gt;1,"Folio duplicado",IF(AND(F39="Salida",L39&lt;0),"Salida excede saldo","Correcto"))),"Revisar"))</f>
        <v/>
      </c>
      <c r="O39" s="21" t="n"/>
    </row>
    <row r="40" ht="28" customHeight="1">
      <c r="A40" s="25" t="n"/>
      <c r="B40" s="10" t="n"/>
      <c r="C40" s="10" t="n"/>
      <c r="D40" s="17" t="n"/>
      <c r="E40" s="18" t="n"/>
      <c r="F40" s="18" t="n"/>
      <c r="G40" s="19" t="n"/>
      <c r="H40" s="20" t="n"/>
      <c r="I40" s="6">
        <f>IF(OR(C40="",G40="",H40=""),"",IFERROR(G40*H40,""))</f>
        <v/>
      </c>
      <c r="J40" s="13">
        <f>IF(OR(C40="",F40="",G40=""),"",IFERROR(IF(F40="Entrada",G40,0),""))</f>
        <v/>
      </c>
      <c r="K40" s="13">
        <f>IF(OR(C40="",F40="",G40=""),"",IFERROR(IF(F40="Salida",G40,0),""))</f>
        <v/>
      </c>
      <c r="L40" s="13">
        <f>IF(C40="","",IFERROR(SUMIFS($J$6:J40,$C$6:C40,C40)-SUMIFS($K$6:K40,$C$6:C40,C40),""))</f>
        <v/>
      </c>
      <c r="M40" s="7">
        <f>IF(C40="","",IFERROR(IF(AND(ISNUMBER('Resumen'!$B$14),L40&lt;='Resumen'!$B$14),"Revisar saldo",""),""))</f>
        <v/>
      </c>
      <c r="N40" s="7">
        <f>IF(COUNTA(A40:H40,O40)=0,"",IFERROR(IF(OR(A40="",B40="",C40="",D40="",E40="",F40="",G40=""),"Datos incompletos",IF(COUNTIF($B$6:$B$105,B40)&gt;1,"Folio duplicado",IF(AND(F40="Salida",L40&lt;0),"Salida excede saldo","Correcto"))),"Revisar"))</f>
        <v/>
      </c>
      <c r="O40" s="21" t="n"/>
    </row>
    <row r="41" ht="28" customHeight="1">
      <c r="A41" s="25" t="n"/>
      <c r="B41" s="10" t="n"/>
      <c r="C41" s="10" t="n"/>
      <c r="D41" s="17" t="n"/>
      <c r="E41" s="18" t="n"/>
      <c r="F41" s="18" t="n"/>
      <c r="G41" s="19" t="n"/>
      <c r="H41" s="20" t="n"/>
      <c r="I41" s="6">
        <f>IF(OR(C41="",G41="",H41=""),"",IFERROR(G41*H41,""))</f>
        <v/>
      </c>
      <c r="J41" s="13">
        <f>IF(OR(C41="",F41="",G41=""),"",IFERROR(IF(F41="Entrada",G41,0),""))</f>
        <v/>
      </c>
      <c r="K41" s="13">
        <f>IF(OR(C41="",F41="",G41=""),"",IFERROR(IF(F41="Salida",G41,0),""))</f>
        <v/>
      </c>
      <c r="L41" s="13">
        <f>IF(C41="","",IFERROR(SUMIFS($J$6:J41,$C$6:C41,C41)-SUMIFS($K$6:K41,$C$6:C41,C41),""))</f>
        <v/>
      </c>
      <c r="M41" s="7">
        <f>IF(C41="","",IFERROR(IF(AND(ISNUMBER('Resumen'!$B$14),L41&lt;='Resumen'!$B$14),"Revisar saldo",""),""))</f>
        <v/>
      </c>
      <c r="N41" s="7">
        <f>IF(COUNTA(A41:H41,O41)=0,"",IFERROR(IF(OR(A41="",B41="",C41="",D41="",E41="",F41="",G41=""),"Datos incompletos",IF(COUNTIF($B$6:$B$105,B41)&gt;1,"Folio duplicado",IF(AND(F41="Salida",L41&lt;0),"Salida excede saldo","Correcto"))),"Revisar"))</f>
        <v/>
      </c>
      <c r="O41" s="21" t="n"/>
    </row>
    <row r="42" ht="28" customHeight="1">
      <c r="A42" s="25" t="n"/>
      <c r="B42" s="10" t="n"/>
      <c r="C42" s="10" t="n"/>
      <c r="D42" s="17" t="n"/>
      <c r="E42" s="18" t="n"/>
      <c r="F42" s="18" t="n"/>
      <c r="G42" s="19" t="n"/>
      <c r="H42" s="20" t="n"/>
      <c r="I42" s="6">
        <f>IF(OR(C42="",G42="",H42=""),"",IFERROR(G42*H42,""))</f>
        <v/>
      </c>
      <c r="J42" s="13">
        <f>IF(OR(C42="",F42="",G42=""),"",IFERROR(IF(F42="Entrada",G42,0),""))</f>
        <v/>
      </c>
      <c r="K42" s="13">
        <f>IF(OR(C42="",F42="",G42=""),"",IFERROR(IF(F42="Salida",G42,0),""))</f>
        <v/>
      </c>
      <c r="L42" s="13">
        <f>IF(C42="","",IFERROR(SUMIFS($J$6:J42,$C$6:C42,C42)-SUMIFS($K$6:K42,$C$6:C42,C42),""))</f>
        <v/>
      </c>
      <c r="M42" s="7">
        <f>IF(C42="","",IFERROR(IF(AND(ISNUMBER('Resumen'!$B$14),L42&lt;='Resumen'!$B$14),"Revisar saldo",""),""))</f>
        <v/>
      </c>
      <c r="N42" s="7">
        <f>IF(COUNTA(A42:H42,O42)=0,"",IFERROR(IF(OR(A42="",B42="",C42="",D42="",E42="",F42="",G42=""),"Datos incompletos",IF(COUNTIF($B$6:$B$105,B42)&gt;1,"Folio duplicado",IF(AND(F42="Salida",L42&lt;0),"Salida excede saldo","Correcto"))),"Revisar"))</f>
        <v/>
      </c>
      <c r="O42" s="21" t="n"/>
    </row>
    <row r="43" ht="28" customHeight="1">
      <c r="A43" s="25" t="n"/>
      <c r="B43" s="10" t="n"/>
      <c r="C43" s="10" t="n"/>
      <c r="D43" s="17" t="n"/>
      <c r="E43" s="18" t="n"/>
      <c r="F43" s="18" t="n"/>
      <c r="G43" s="19" t="n"/>
      <c r="H43" s="20" t="n"/>
      <c r="I43" s="6">
        <f>IF(OR(C43="",G43="",H43=""),"",IFERROR(G43*H43,""))</f>
        <v/>
      </c>
      <c r="J43" s="13">
        <f>IF(OR(C43="",F43="",G43=""),"",IFERROR(IF(F43="Entrada",G43,0),""))</f>
        <v/>
      </c>
      <c r="K43" s="13">
        <f>IF(OR(C43="",F43="",G43=""),"",IFERROR(IF(F43="Salida",G43,0),""))</f>
        <v/>
      </c>
      <c r="L43" s="13">
        <f>IF(C43="","",IFERROR(SUMIFS($J$6:J43,$C$6:C43,C43)-SUMIFS($K$6:K43,$C$6:C43,C43),""))</f>
        <v/>
      </c>
      <c r="M43" s="7">
        <f>IF(C43="","",IFERROR(IF(AND(ISNUMBER('Resumen'!$B$14),L43&lt;='Resumen'!$B$14),"Revisar saldo",""),""))</f>
        <v/>
      </c>
      <c r="N43" s="7">
        <f>IF(COUNTA(A43:H43,O43)=0,"",IFERROR(IF(OR(A43="",B43="",C43="",D43="",E43="",F43="",G43=""),"Datos incompletos",IF(COUNTIF($B$6:$B$105,B43)&gt;1,"Folio duplicado",IF(AND(F43="Salida",L43&lt;0),"Salida excede saldo","Correcto"))),"Revisar"))</f>
        <v/>
      </c>
      <c r="O43" s="21" t="n"/>
    </row>
    <row r="44" ht="28" customHeight="1">
      <c r="A44" s="25" t="n"/>
      <c r="B44" s="10" t="n"/>
      <c r="C44" s="10" t="n"/>
      <c r="D44" s="17" t="n"/>
      <c r="E44" s="18" t="n"/>
      <c r="F44" s="18" t="n"/>
      <c r="G44" s="19" t="n"/>
      <c r="H44" s="20" t="n"/>
      <c r="I44" s="6">
        <f>IF(OR(C44="",G44="",H44=""),"",IFERROR(G44*H44,""))</f>
        <v/>
      </c>
      <c r="J44" s="13">
        <f>IF(OR(C44="",F44="",G44=""),"",IFERROR(IF(F44="Entrada",G44,0),""))</f>
        <v/>
      </c>
      <c r="K44" s="13">
        <f>IF(OR(C44="",F44="",G44=""),"",IFERROR(IF(F44="Salida",G44,0),""))</f>
        <v/>
      </c>
      <c r="L44" s="13">
        <f>IF(C44="","",IFERROR(SUMIFS($J$6:J44,$C$6:C44,C44)-SUMIFS($K$6:K44,$C$6:C44,C44),""))</f>
        <v/>
      </c>
      <c r="M44" s="7">
        <f>IF(C44="","",IFERROR(IF(AND(ISNUMBER('Resumen'!$B$14),L44&lt;='Resumen'!$B$14),"Revisar saldo",""),""))</f>
        <v/>
      </c>
      <c r="N44" s="7">
        <f>IF(COUNTA(A44:H44,O44)=0,"",IFERROR(IF(OR(A44="",B44="",C44="",D44="",E44="",F44="",G44=""),"Datos incompletos",IF(COUNTIF($B$6:$B$105,B44)&gt;1,"Folio duplicado",IF(AND(F44="Salida",L44&lt;0),"Salida excede saldo","Correcto"))),"Revisar"))</f>
        <v/>
      </c>
      <c r="O44" s="21" t="n"/>
    </row>
    <row r="45" ht="28" customHeight="1">
      <c r="A45" s="25" t="n"/>
      <c r="B45" s="10" t="n"/>
      <c r="C45" s="10" t="n"/>
      <c r="D45" s="17" t="n"/>
      <c r="E45" s="18" t="n"/>
      <c r="F45" s="18" t="n"/>
      <c r="G45" s="19" t="n"/>
      <c r="H45" s="20" t="n"/>
      <c r="I45" s="6">
        <f>IF(OR(C45="",G45="",H45=""),"",IFERROR(G45*H45,""))</f>
        <v/>
      </c>
      <c r="J45" s="13">
        <f>IF(OR(C45="",F45="",G45=""),"",IFERROR(IF(F45="Entrada",G45,0),""))</f>
        <v/>
      </c>
      <c r="K45" s="13">
        <f>IF(OR(C45="",F45="",G45=""),"",IFERROR(IF(F45="Salida",G45,0),""))</f>
        <v/>
      </c>
      <c r="L45" s="13">
        <f>IF(C45="","",IFERROR(SUMIFS($J$6:J45,$C$6:C45,C45)-SUMIFS($K$6:K45,$C$6:C45,C45),""))</f>
        <v/>
      </c>
      <c r="M45" s="7">
        <f>IF(C45="","",IFERROR(IF(AND(ISNUMBER('Resumen'!$B$14),L45&lt;='Resumen'!$B$14),"Revisar saldo",""),""))</f>
        <v/>
      </c>
      <c r="N45" s="7">
        <f>IF(COUNTA(A45:H45,O45)=0,"",IFERROR(IF(OR(A45="",B45="",C45="",D45="",E45="",F45="",G45=""),"Datos incompletos",IF(COUNTIF($B$6:$B$105,B45)&gt;1,"Folio duplicado",IF(AND(F45="Salida",L45&lt;0),"Salida excede saldo","Correcto"))),"Revisar"))</f>
        <v/>
      </c>
      <c r="O45" s="21" t="n"/>
    </row>
    <row r="46" ht="28" customHeight="1">
      <c r="A46" s="25" t="n"/>
      <c r="B46" s="10" t="n"/>
      <c r="C46" s="10" t="n"/>
      <c r="D46" s="17" t="n"/>
      <c r="E46" s="18" t="n"/>
      <c r="F46" s="18" t="n"/>
      <c r="G46" s="19" t="n"/>
      <c r="H46" s="20" t="n"/>
      <c r="I46" s="6">
        <f>IF(OR(C46="",G46="",H46=""),"",IFERROR(G46*H46,""))</f>
        <v/>
      </c>
      <c r="J46" s="13">
        <f>IF(OR(C46="",F46="",G46=""),"",IFERROR(IF(F46="Entrada",G46,0),""))</f>
        <v/>
      </c>
      <c r="K46" s="13">
        <f>IF(OR(C46="",F46="",G46=""),"",IFERROR(IF(F46="Salida",G46,0),""))</f>
        <v/>
      </c>
      <c r="L46" s="13">
        <f>IF(C46="","",IFERROR(SUMIFS($J$6:J46,$C$6:C46,C46)-SUMIFS($K$6:K46,$C$6:C46,C46),""))</f>
        <v/>
      </c>
      <c r="M46" s="7">
        <f>IF(C46="","",IFERROR(IF(AND(ISNUMBER('Resumen'!$B$14),L46&lt;='Resumen'!$B$14),"Revisar saldo",""),""))</f>
        <v/>
      </c>
      <c r="N46" s="7">
        <f>IF(COUNTA(A46:H46,O46)=0,"",IFERROR(IF(OR(A46="",B46="",C46="",D46="",E46="",F46="",G46=""),"Datos incompletos",IF(COUNTIF($B$6:$B$105,B46)&gt;1,"Folio duplicado",IF(AND(F46="Salida",L46&lt;0),"Salida excede saldo","Correcto"))),"Revisar"))</f>
        <v/>
      </c>
      <c r="O46" s="21" t="n"/>
    </row>
    <row r="47" ht="28" customHeight="1">
      <c r="A47" s="25" t="n"/>
      <c r="B47" s="10" t="n"/>
      <c r="C47" s="10" t="n"/>
      <c r="D47" s="17" t="n"/>
      <c r="E47" s="18" t="n"/>
      <c r="F47" s="18" t="n"/>
      <c r="G47" s="19" t="n"/>
      <c r="H47" s="20" t="n"/>
      <c r="I47" s="6">
        <f>IF(OR(C47="",G47="",H47=""),"",IFERROR(G47*H47,""))</f>
        <v/>
      </c>
      <c r="J47" s="13">
        <f>IF(OR(C47="",F47="",G47=""),"",IFERROR(IF(F47="Entrada",G47,0),""))</f>
        <v/>
      </c>
      <c r="K47" s="13">
        <f>IF(OR(C47="",F47="",G47=""),"",IFERROR(IF(F47="Salida",G47,0),""))</f>
        <v/>
      </c>
      <c r="L47" s="13">
        <f>IF(C47="","",IFERROR(SUMIFS($J$6:J47,$C$6:C47,C47)-SUMIFS($K$6:K47,$C$6:C47,C47),""))</f>
        <v/>
      </c>
      <c r="M47" s="7">
        <f>IF(C47="","",IFERROR(IF(AND(ISNUMBER('Resumen'!$B$14),L47&lt;='Resumen'!$B$14),"Revisar saldo",""),""))</f>
        <v/>
      </c>
      <c r="N47" s="7">
        <f>IF(COUNTA(A47:H47,O47)=0,"",IFERROR(IF(OR(A47="",B47="",C47="",D47="",E47="",F47="",G47=""),"Datos incompletos",IF(COUNTIF($B$6:$B$105,B47)&gt;1,"Folio duplicado",IF(AND(F47="Salida",L47&lt;0),"Salida excede saldo","Correcto"))),"Revisar"))</f>
        <v/>
      </c>
      <c r="O47" s="21" t="n"/>
    </row>
    <row r="48" ht="28" customHeight="1">
      <c r="A48" s="25" t="n"/>
      <c r="B48" s="10" t="n"/>
      <c r="C48" s="10" t="n"/>
      <c r="D48" s="17" t="n"/>
      <c r="E48" s="18" t="n"/>
      <c r="F48" s="18" t="n"/>
      <c r="G48" s="19" t="n"/>
      <c r="H48" s="20" t="n"/>
      <c r="I48" s="6">
        <f>IF(OR(C48="",G48="",H48=""),"",IFERROR(G48*H48,""))</f>
        <v/>
      </c>
      <c r="J48" s="13">
        <f>IF(OR(C48="",F48="",G48=""),"",IFERROR(IF(F48="Entrada",G48,0),""))</f>
        <v/>
      </c>
      <c r="K48" s="13">
        <f>IF(OR(C48="",F48="",G48=""),"",IFERROR(IF(F48="Salida",G48,0),""))</f>
        <v/>
      </c>
      <c r="L48" s="13">
        <f>IF(C48="","",IFERROR(SUMIFS($J$6:J48,$C$6:C48,C48)-SUMIFS($K$6:K48,$C$6:C48,C48),""))</f>
        <v/>
      </c>
      <c r="M48" s="7">
        <f>IF(C48="","",IFERROR(IF(AND(ISNUMBER('Resumen'!$B$14),L48&lt;='Resumen'!$B$14),"Revisar saldo",""),""))</f>
        <v/>
      </c>
      <c r="N48" s="7">
        <f>IF(COUNTA(A48:H48,O48)=0,"",IFERROR(IF(OR(A48="",B48="",C48="",D48="",E48="",F48="",G48=""),"Datos incompletos",IF(COUNTIF($B$6:$B$105,B48)&gt;1,"Folio duplicado",IF(AND(F48="Salida",L48&lt;0),"Salida excede saldo","Correcto"))),"Revisar"))</f>
        <v/>
      </c>
      <c r="O48" s="21" t="n"/>
    </row>
    <row r="49" ht="28" customHeight="1">
      <c r="A49" s="25" t="n"/>
      <c r="B49" s="10" t="n"/>
      <c r="C49" s="10" t="n"/>
      <c r="D49" s="17" t="n"/>
      <c r="E49" s="18" t="n"/>
      <c r="F49" s="18" t="n"/>
      <c r="G49" s="19" t="n"/>
      <c r="H49" s="20" t="n"/>
      <c r="I49" s="6">
        <f>IF(OR(C49="",G49="",H49=""),"",IFERROR(G49*H49,""))</f>
        <v/>
      </c>
      <c r="J49" s="13">
        <f>IF(OR(C49="",F49="",G49=""),"",IFERROR(IF(F49="Entrada",G49,0),""))</f>
        <v/>
      </c>
      <c r="K49" s="13">
        <f>IF(OR(C49="",F49="",G49=""),"",IFERROR(IF(F49="Salida",G49,0),""))</f>
        <v/>
      </c>
      <c r="L49" s="13">
        <f>IF(C49="","",IFERROR(SUMIFS($J$6:J49,$C$6:C49,C49)-SUMIFS($K$6:K49,$C$6:C49,C49),""))</f>
        <v/>
      </c>
      <c r="M49" s="7">
        <f>IF(C49="","",IFERROR(IF(AND(ISNUMBER('Resumen'!$B$14),L49&lt;='Resumen'!$B$14),"Revisar saldo",""),""))</f>
        <v/>
      </c>
      <c r="N49" s="7">
        <f>IF(COUNTA(A49:H49,O49)=0,"",IFERROR(IF(OR(A49="",B49="",C49="",D49="",E49="",F49="",G49=""),"Datos incompletos",IF(COUNTIF($B$6:$B$105,B49)&gt;1,"Folio duplicado",IF(AND(F49="Salida",L49&lt;0),"Salida excede saldo","Correcto"))),"Revisar"))</f>
        <v/>
      </c>
      <c r="O49" s="21" t="n"/>
    </row>
    <row r="50" ht="28" customHeight="1">
      <c r="A50" s="25" t="n"/>
      <c r="B50" s="10" t="n"/>
      <c r="C50" s="10" t="n"/>
      <c r="D50" s="17" t="n"/>
      <c r="E50" s="18" t="n"/>
      <c r="F50" s="18" t="n"/>
      <c r="G50" s="19" t="n"/>
      <c r="H50" s="20" t="n"/>
      <c r="I50" s="6">
        <f>IF(OR(C50="",G50="",H50=""),"",IFERROR(G50*H50,""))</f>
        <v/>
      </c>
      <c r="J50" s="13">
        <f>IF(OR(C50="",F50="",G50=""),"",IFERROR(IF(F50="Entrada",G50,0),""))</f>
        <v/>
      </c>
      <c r="K50" s="13">
        <f>IF(OR(C50="",F50="",G50=""),"",IFERROR(IF(F50="Salida",G50,0),""))</f>
        <v/>
      </c>
      <c r="L50" s="13">
        <f>IF(C50="","",IFERROR(SUMIFS($J$6:J50,$C$6:C50,C50)-SUMIFS($K$6:K50,$C$6:C50,C50),""))</f>
        <v/>
      </c>
      <c r="M50" s="7">
        <f>IF(C50="","",IFERROR(IF(AND(ISNUMBER('Resumen'!$B$14),L50&lt;='Resumen'!$B$14),"Revisar saldo",""),""))</f>
        <v/>
      </c>
      <c r="N50" s="7">
        <f>IF(COUNTA(A50:H50,O50)=0,"",IFERROR(IF(OR(A50="",B50="",C50="",D50="",E50="",F50="",G50=""),"Datos incompletos",IF(COUNTIF($B$6:$B$105,B50)&gt;1,"Folio duplicado",IF(AND(F50="Salida",L50&lt;0),"Salida excede saldo","Correcto"))),"Revisar"))</f>
        <v/>
      </c>
      <c r="O50" s="21" t="n"/>
    </row>
    <row r="51" ht="28" customHeight="1">
      <c r="A51" s="25" t="n"/>
      <c r="B51" s="10" t="n"/>
      <c r="C51" s="10" t="n"/>
      <c r="D51" s="17" t="n"/>
      <c r="E51" s="18" t="n"/>
      <c r="F51" s="18" t="n"/>
      <c r="G51" s="19" t="n"/>
      <c r="H51" s="20" t="n"/>
      <c r="I51" s="6">
        <f>IF(OR(C51="",G51="",H51=""),"",IFERROR(G51*H51,""))</f>
        <v/>
      </c>
      <c r="J51" s="13">
        <f>IF(OR(C51="",F51="",G51=""),"",IFERROR(IF(F51="Entrada",G51,0),""))</f>
        <v/>
      </c>
      <c r="K51" s="13">
        <f>IF(OR(C51="",F51="",G51=""),"",IFERROR(IF(F51="Salida",G51,0),""))</f>
        <v/>
      </c>
      <c r="L51" s="13">
        <f>IF(C51="","",IFERROR(SUMIFS($J$6:J51,$C$6:C51,C51)-SUMIFS($K$6:K51,$C$6:C51,C51),""))</f>
        <v/>
      </c>
      <c r="M51" s="7">
        <f>IF(C51="","",IFERROR(IF(AND(ISNUMBER('Resumen'!$B$14),L51&lt;='Resumen'!$B$14),"Revisar saldo",""),""))</f>
        <v/>
      </c>
      <c r="N51" s="7">
        <f>IF(COUNTA(A51:H51,O51)=0,"",IFERROR(IF(OR(A51="",B51="",C51="",D51="",E51="",F51="",G51=""),"Datos incompletos",IF(COUNTIF($B$6:$B$105,B51)&gt;1,"Folio duplicado",IF(AND(F51="Salida",L51&lt;0),"Salida excede saldo","Correcto"))),"Revisar"))</f>
        <v/>
      </c>
      <c r="O51" s="21" t="n"/>
    </row>
    <row r="52" ht="28" customHeight="1">
      <c r="A52" s="25" t="n"/>
      <c r="B52" s="10" t="n"/>
      <c r="C52" s="10" t="n"/>
      <c r="D52" s="17" t="n"/>
      <c r="E52" s="18" t="n"/>
      <c r="F52" s="18" t="n"/>
      <c r="G52" s="19" t="n"/>
      <c r="H52" s="20" t="n"/>
      <c r="I52" s="6">
        <f>IF(OR(C52="",G52="",H52=""),"",IFERROR(G52*H52,""))</f>
        <v/>
      </c>
      <c r="J52" s="13">
        <f>IF(OR(C52="",F52="",G52=""),"",IFERROR(IF(F52="Entrada",G52,0),""))</f>
        <v/>
      </c>
      <c r="K52" s="13">
        <f>IF(OR(C52="",F52="",G52=""),"",IFERROR(IF(F52="Salida",G52,0),""))</f>
        <v/>
      </c>
      <c r="L52" s="13">
        <f>IF(C52="","",IFERROR(SUMIFS($J$6:J52,$C$6:C52,C52)-SUMIFS($K$6:K52,$C$6:C52,C52),""))</f>
        <v/>
      </c>
      <c r="M52" s="7">
        <f>IF(C52="","",IFERROR(IF(AND(ISNUMBER('Resumen'!$B$14),L52&lt;='Resumen'!$B$14),"Revisar saldo",""),""))</f>
        <v/>
      </c>
      <c r="N52" s="7">
        <f>IF(COUNTA(A52:H52,O52)=0,"",IFERROR(IF(OR(A52="",B52="",C52="",D52="",E52="",F52="",G52=""),"Datos incompletos",IF(COUNTIF($B$6:$B$105,B52)&gt;1,"Folio duplicado",IF(AND(F52="Salida",L52&lt;0),"Salida excede saldo","Correcto"))),"Revisar"))</f>
        <v/>
      </c>
      <c r="O52" s="21" t="n"/>
    </row>
    <row r="53" ht="28" customHeight="1">
      <c r="A53" s="25" t="n"/>
      <c r="B53" s="10" t="n"/>
      <c r="C53" s="10" t="n"/>
      <c r="D53" s="17" t="n"/>
      <c r="E53" s="18" t="n"/>
      <c r="F53" s="18" t="n"/>
      <c r="G53" s="19" t="n"/>
      <c r="H53" s="20" t="n"/>
      <c r="I53" s="6">
        <f>IF(OR(C53="",G53="",H53=""),"",IFERROR(G53*H53,""))</f>
        <v/>
      </c>
      <c r="J53" s="13">
        <f>IF(OR(C53="",F53="",G53=""),"",IFERROR(IF(F53="Entrada",G53,0),""))</f>
        <v/>
      </c>
      <c r="K53" s="13">
        <f>IF(OR(C53="",F53="",G53=""),"",IFERROR(IF(F53="Salida",G53,0),""))</f>
        <v/>
      </c>
      <c r="L53" s="13">
        <f>IF(C53="","",IFERROR(SUMIFS($J$6:J53,$C$6:C53,C53)-SUMIFS($K$6:K53,$C$6:C53,C53),""))</f>
        <v/>
      </c>
      <c r="M53" s="7">
        <f>IF(C53="","",IFERROR(IF(AND(ISNUMBER('Resumen'!$B$14),L53&lt;='Resumen'!$B$14),"Revisar saldo",""),""))</f>
        <v/>
      </c>
      <c r="N53" s="7">
        <f>IF(COUNTA(A53:H53,O53)=0,"",IFERROR(IF(OR(A53="",B53="",C53="",D53="",E53="",F53="",G53=""),"Datos incompletos",IF(COUNTIF($B$6:$B$105,B53)&gt;1,"Folio duplicado",IF(AND(F53="Salida",L53&lt;0),"Salida excede saldo","Correcto"))),"Revisar"))</f>
        <v/>
      </c>
      <c r="O53" s="21" t="n"/>
    </row>
    <row r="54" ht="28" customHeight="1">
      <c r="A54" s="25" t="n"/>
      <c r="B54" s="10" t="n"/>
      <c r="C54" s="10" t="n"/>
      <c r="D54" s="17" t="n"/>
      <c r="E54" s="18" t="n"/>
      <c r="F54" s="18" t="n"/>
      <c r="G54" s="19" t="n"/>
      <c r="H54" s="20" t="n"/>
      <c r="I54" s="6">
        <f>IF(OR(C54="",G54="",H54=""),"",IFERROR(G54*H54,""))</f>
        <v/>
      </c>
      <c r="J54" s="13">
        <f>IF(OR(C54="",F54="",G54=""),"",IFERROR(IF(F54="Entrada",G54,0),""))</f>
        <v/>
      </c>
      <c r="K54" s="13">
        <f>IF(OR(C54="",F54="",G54=""),"",IFERROR(IF(F54="Salida",G54,0),""))</f>
        <v/>
      </c>
      <c r="L54" s="13">
        <f>IF(C54="","",IFERROR(SUMIFS($J$6:J54,$C$6:C54,C54)-SUMIFS($K$6:K54,$C$6:C54,C54),""))</f>
        <v/>
      </c>
      <c r="M54" s="7">
        <f>IF(C54="","",IFERROR(IF(AND(ISNUMBER('Resumen'!$B$14),L54&lt;='Resumen'!$B$14),"Revisar saldo",""),""))</f>
        <v/>
      </c>
      <c r="N54" s="7">
        <f>IF(COUNTA(A54:H54,O54)=0,"",IFERROR(IF(OR(A54="",B54="",C54="",D54="",E54="",F54="",G54=""),"Datos incompletos",IF(COUNTIF($B$6:$B$105,B54)&gt;1,"Folio duplicado",IF(AND(F54="Salida",L54&lt;0),"Salida excede saldo","Correcto"))),"Revisar"))</f>
        <v/>
      </c>
      <c r="O54" s="21" t="n"/>
    </row>
    <row r="55" ht="28" customHeight="1">
      <c r="A55" s="25" t="n"/>
      <c r="B55" s="10" t="n"/>
      <c r="C55" s="10" t="n"/>
      <c r="D55" s="17" t="n"/>
      <c r="E55" s="18" t="n"/>
      <c r="F55" s="18" t="n"/>
      <c r="G55" s="19" t="n"/>
      <c r="H55" s="20" t="n"/>
      <c r="I55" s="6">
        <f>IF(OR(C55="",G55="",H55=""),"",IFERROR(G55*H55,""))</f>
        <v/>
      </c>
      <c r="J55" s="13">
        <f>IF(OR(C55="",F55="",G55=""),"",IFERROR(IF(F55="Entrada",G55,0),""))</f>
        <v/>
      </c>
      <c r="K55" s="13">
        <f>IF(OR(C55="",F55="",G55=""),"",IFERROR(IF(F55="Salida",G55,0),""))</f>
        <v/>
      </c>
      <c r="L55" s="13">
        <f>IF(C55="","",IFERROR(SUMIFS($J$6:J55,$C$6:C55,C55)-SUMIFS($K$6:K55,$C$6:C55,C55),""))</f>
        <v/>
      </c>
      <c r="M55" s="7">
        <f>IF(C55="","",IFERROR(IF(AND(ISNUMBER('Resumen'!$B$14),L55&lt;='Resumen'!$B$14),"Revisar saldo",""),""))</f>
        <v/>
      </c>
      <c r="N55" s="7">
        <f>IF(COUNTA(A55:H55,O55)=0,"",IFERROR(IF(OR(A55="",B55="",C55="",D55="",E55="",F55="",G55=""),"Datos incompletos",IF(COUNTIF($B$6:$B$105,B55)&gt;1,"Folio duplicado",IF(AND(F55="Salida",L55&lt;0),"Salida excede saldo","Correcto"))),"Revisar"))</f>
        <v/>
      </c>
      <c r="O55" s="21" t="n"/>
    </row>
    <row r="56" ht="28" customHeight="1">
      <c r="A56" s="25" t="n"/>
      <c r="B56" s="10" t="n"/>
      <c r="C56" s="10" t="n"/>
      <c r="D56" s="17" t="n"/>
      <c r="E56" s="18" t="n"/>
      <c r="F56" s="18" t="n"/>
      <c r="G56" s="19" t="n"/>
      <c r="H56" s="20" t="n"/>
      <c r="I56" s="6">
        <f>IF(OR(C56="",G56="",H56=""),"",IFERROR(G56*H56,""))</f>
        <v/>
      </c>
      <c r="J56" s="13">
        <f>IF(OR(C56="",F56="",G56=""),"",IFERROR(IF(F56="Entrada",G56,0),""))</f>
        <v/>
      </c>
      <c r="K56" s="13">
        <f>IF(OR(C56="",F56="",G56=""),"",IFERROR(IF(F56="Salida",G56,0),""))</f>
        <v/>
      </c>
      <c r="L56" s="13">
        <f>IF(C56="","",IFERROR(SUMIFS($J$6:J56,$C$6:C56,C56)-SUMIFS($K$6:K56,$C$6:C56,C56),""))</f>
        <v/>
      </c>
      <c r="M56" s="7">
        <f>IF(C56="","",IFERROR(IF(AND(ISNUMBER('Resumen'!$B$14),L56&lt;='Resumen'!$B$14),"Revisar saldo",""),""))</f>
        <v/>
      </c>
      <c r="N56" s="7">
        <f>IF(COUNTA(A56:H56,O56)=0,"",IFERROR(IF(OR(A56="",B56="",C56="",D56="",E56="",F56="",G56=""),"Datos incompletos",IF(COUNTIF($B$6:$B$105,B56)&gt;1,"Folio duplicado",IF(AND(F56="Salida",L56&lt;0),"Salida excede saldo","Correcto"))),"Revisar"))</f>
        <v/>
      </c>
      <c r="O56" s="21" t="n"/>
    </row>
    <row r="57" ht="28" customHeight="1">
      <c r="A57" s="25" t="n"/>
      <c r="B57" s="10" t="n"/>
      <c r="C57" s="10" t="n"/>
      <c r="D57" s="17" t="n"/>
      <c r="E57" s="18" t="n"/>
      <c r="F57" s="18" t="n"/>
      <c r="G57" s="19" t="n"/>
      <c r="H57" s="20" t="n"/>
      <c r="I57" s="6">
        <f>IF(OR(C57="",G57="",H57=""),"",IFERROR(G57*H57,""))</f>
        <v/>
      </c>
      <c r="J57" s="13">
        <f>IF(OR(C57="",F57="",G57=""),"",IFERROR(IF(F57="Entrada",G57,0),""))</f>
        <v/>
      </c>
      <c r="K57" s="13">
        <f>IF(OR(C57="",F57="",G57=""),"",IFERROR(IF(F57="Salida",G57,0),""))</f>
        <v/>
      </c>
      <c r="L57" s="13">
        <f>IF(C57="","",IFERROR(SUMIFS($J$6:J57,$C$6:C57,C57)-SUMIFS($K$6:K57,$C$6:C57,C57),""))</f>
        <v/>
      </c>
      <c r="M57" s="7">
        <f>IF(C57="","",IFERROR(IF(AND(ISNUMBER('Resumen'!$B$14),L57&lt;='Resumen'!$B$14),"Revisar saldo",""),""))</f>
        <v/>
      </c>
      <c r="N57" s="7">
        <f>IF(COUNTA(A57:H57,O57)=0,"",IFERROR(IF(OR(A57="",B57="",C57="",D57="",E57="",F57="",G57=""),"Datos incompletos",IF(COUNTIF($B$6:$B$105,B57)&gt;1,"Folio duplicado",IF(AND(F57="Salida",L57&lt;0),"Salida excede saldo","Correcto"))),"Revisar"))</f>
        <v/>
      </c>
      <c r="O57" s="21" t="n"/>
    </row>
    <row r="58" ht="28" customHeight="1">
      <c r="A58" s="25" t="n"/>
      <c r="B58" s="10" t="n"/>
      <c r="C58" s="10" t="n"/>
      <c r="D58" s="17" t="n"/>
      <c r="E58" s="18" t="n"/>
      <c r="F58" s="18" t="n"/>
      <c r="G58" s="19" t="n"/>
      <c r="H58" s="20" t="n"/>
      <c r="I58" s="6">
        <f>IF(OR(C58="",G58="",H58=""),"",IFERROR(G58*H58,""))</f>
        <v/>
      </c>
      <c r="J58" s="13">
        <f>IF(OR(C58="",F58="",G58=""),"",IFERROR(IF(F58="Entrada",G58,0),""))</f>
        <v/>
      </c>
      <c r="K58" s="13">
        <f>IF(OR(C58="",F58="",G58=""),"",IFERROR(IF(F58="Salida",G58,0),""))</f>
        <v/>
      </c>
      <c r="L58" s="13">
        <f>IF(C58="","",IFERROR(SUMIFS($J$6:J58,$C$6:C58,C58)-SUMIFS($K$6:K58,$C$6:C58,C58),""))</f>
        <v/>
      </c>
      <c r="M58" s="7">
        <f>IF(C58="","",IFERROR(IF(AND(ISNUMBER('Resumen'!$B$14),L58&lt;='Resumen'!$B$14),"Revisar saldo",""),""))</f>
        <v/>
      </c>
      <c r="N58" s="7">
        <f>IF(COUNTA(A58:H58,O58)=0,"",IFERROR(IF(OR(A58="",B58="",C58="",D58="",E58="",F58="",G58=""),"Datos incompletos",IF(COUNTIF($B$6:$B$105,B58)&gt;1,"Folio duplicado",IF(AND(F58="Salida",L58&lt;0),"Salida excede saldo","Correcto"))),"Revisar"))</f>
        <v/>
      </c>
      <c r="O58" s="21" t="n"/>
    </row>
    <row r="59" ht="28" customHeight="1">
      <c r="A59" s="25" t="n"/>
      <c r="B59" s="10" t="n"/>
      <c r="C59" s="10" t="n"/>
      <c r="D59" s="17" t="n"/>
      <c r="E59" s="18" t="n"/>
      <c r="F59" s="18" t="n"/>
      <c r="G59" s="19" t="n"/>
      <c r="H59" s="20" t="n"/>
      <c r="I59" s="6">
        <f>IF(OR(C59="",G59="",H59=""),"",IFERROR(G59*H59,""))</f>
        <v/>
      </c>
      <c r="J59" s="13">
        <f>IF(OR(C59="",F59="",G59=""),"",IFERROR(IF(F59="Entrada",G59,0),""))</f>
        <v/>
      </c>
      <c r="K59" s="13">
        <f>IF(OR(C59="",F59="",G59=""),"",IFERROR(IF(F59="Salida",G59,0),""))</f>
        <v/>
      </c>
      <c r="L59" s="13">
        <f>IF(C59="","",IFERROR(SUMIFS($J$6:J59,$C$6:C59,C59)-SUMIFS($K$6:K59,$C$6:C59,C59),""))</f>
        <v/>
      </c>
      <c r="M59" s="7">
        <f>IF(C59="","",IFERROR(IF(AND(ISNUMBER('Resumen'!$B$14),L59&lt;='Resumen'!$B$14),"Revisar saldo",""),""))</f>
        <v/>
      </c>
      <c r="N59" s="7">
        <f>IF(COUNTA(A59:H59,O59)=0,"",IFERROR(IF(OR(A59="",B59="",C59="",D59="",E59="",F59="",G59=""),"Datos incompletos",IF(COUNTIF($B$6:$B$105,B59)&gt;1,"Folio duplicado",IF(AND(F59="Salida",L59&lt;0),"Salida excede saldo","Correcto"))),"Revisar"))</f>
        <v/>
      </c>
      <c r="O59" s="21" t="n"/>
    </row>
    <row r="60" ht="28" customHeight="1">
      <c r="A60" s="25" t="n"/>
      <c r="B60" s="10" t="n"/>
      <c r="C60" s="10" t="n"/>
      <c r="D60" s="17" t="n"/>
      <c r="E60" s="18" t="n"/>
      <c r="F60" s="18" t="n"/>
      <c r="G60" s="19" t="n"/>
      <c r="H60" s="20" t="n"/>
      <c r="I60" s="6">
        <f>IF(OR(C60="",G60="",H60=""),"",IFERROR(G60*H60,""))</f>
        <v/>
      </c>
      <c r="J60" s="13">
        <f>IF(OR(C60="",F60="",G60=""),"",IFERROR(IF(F60="Entrada",G60,0),""))</f>
        <v/>
      </c>
      <c r="K60" s="13">
        <f>IF(OR(C60="",F60="",G60=""),"",IFERROR(IF(F60="Salida",G60,0),""))</f>
        <v/>
      </c>
      <c r="L60" s="13">
        <f>IF(C60="","",IFERROR(SUMIFS($J$6:J60,$C$6:C60,C60)-SUMIFS($K$6:K60,$C$6:C60,C60),""))</f>
        <v/>
      </c>
      <c r="M60" s="7">
        <f>IF(C60="","",IFERROR(IF(AND(ISNUMBER('Resumen'!$B$14),L60&lt;='Resumen'!$B$14),"Revisar saldo",""),""))</f>
        <v/>
      </c>
      <c r="N60" s="7">
        <f>IF(COUNTA(A60:H60,O60)=0,"",IFERROR(IF(OR(A60="",B60="",C60="",D60="",E60="",F60="",G60=""),"Datos incompletos",IF(COUNTIF($B$6:$B$105,B60)&gt;1,"Folio duplicado",IF(AND(F60="Salida",L60&lt;0),"Salida excede saldo","Correcto"))),"Revisar"))</f>
        <v/>
      </c>
      <c r="O60" s="21" t="n"/>
    </row>
    <row r="61" ht="28" customHeight="1">
      <c r="A61" s="25" t="n"/>
      <c r="B61" s="10" t="n"/>
      <c r="C61" s="10" t="n"/>
      <c r="D61" s="17" t="n"/>
      <c r="E61" s="18" t="n"/>
      <c r="F61" s="18" t="n"/>
      <c r="G61" s="19" t="n"/>
      <c r="H61" s="20" t="n"/>
      <c r="I61" s="6">
        <f>IF(OR(C61="",G61="",H61=""),"",IFERROR(G61*H61,""))</f>
        <v/>
      </c>
      <c r="J61" s="13">
        <f>IF(OR(C61="",F61="",G61=""),"",IFERROR(IF(F61="Entrada",G61,0),""))</f>
        <v/>
      </c>
      <c r="K61" s="13">
        <f>IF(OR(C61="",F61="",G61=""),"",IFERROR(IF(F61="Salida",G61,0),""))</f>
        <v/>
      </c>
      <c r="L61" s="13">
        <f>IF(C61="","",IFERROR(SUMIFS($J$6:J61,$C$6:C61,C61)-SUMIFS($K$6:K61,$C$6:C61,C61),""))</f>
        <v/>
      </c>
      <c r="M61" s="7">
        <f>IF(C61="","",IFERROR(IF(AND(ISNUMBER('Resumen'!$B$14),L61&lt;='Resumen'!$B$14),"Revisar saldo",""),""))</f>
        <v/>
      </c>
      <c r="N61" s="7">
        <f>IF(COUNTA(A61:H61,O61)=0,"",IFERROR(IF(OR(A61="",B61="",C61="",D61="",E61="",F61="",G61=""),"Datos incompletos",IF(COUNTIF($B$6:$B$105,B61)&gt;1,"Folio duplicado",IF(AND(F61="Salida",L61&lt;0),"Salida excede saldo","Correcto"))),"Revisar"))</f>
        <v/>
      </c>
      <c r="O61" s="21" t="n"/>
    </row>
    <row r="62" ht="28" customHeight="1">
      <c r="A62" s="25" t="n"/>
      <c r="B62" s="10" t="n"/>
      <c r="C62" s="10" t="n"/>
      <c r="D62" s="17" t="n"/>
      <c r="E62" s="18" t="n"/>
      <c r="F62" s="18" t="n"/>
      <c r="G62" s="19" t="n"/>
      <c r="H62" s="20" t="n"/>
      <c r="I62" s="6">
        <f>IF(OR(C62="",G62="",H62=""),"",IFERROR(G62*H62,""))</f>
        <v/>
      </c>
      <c r="J62" s="13">
        <f>IF(OR(C62="",F62="",G62=""),"",IFERROR(IF(F62="Entrada",G62,0),""))</f>
        <v/>
      </c>
      <c r="K62" s="13">
        <f>IF(OR(C62="",F62="",G62=""),"",IFERROR(IF(F62="Salida",G62,0),""))</f>
        <v/>
      </c>
      <c r="L62" s="13">
        <f>IF(C62="","",IFERROR(SUMIFS($J$6:J62,$C$6:C62,C62)-SUMIFS($K$6:K62,$C$6:C62,C62),""))</f>
        <v/>
      </c>
      <c r="M62" s="7">
        <f>IF(C62="","",IFERROR(IF(AND(ISNUMBER('Resumen'!$B$14),L62&lt;='Resumen'!$B$14),"Revisar saldo",""),""))</f>
        <v/>
      </c>
      <c r="N62" s="7">
        <f>IF(COUNTA(A62:H62,O62)=0,"",IFERROR(IF(OR(A62="",B62="",C62="",D62="",E62="",F62="",G62=""),"Datos incompletos",IF(COUNTIF($B$6:$B$105,B62)&gt;1,"Folio duplicado",IF(AND(F62="Salida",L62&lt;0),"Salida excede saldo","Correcto"))),"Revisar"))</f>
        <v/>
      </c>
      <c r="O62" s="21" t="n"/>
    </row>
    <row r="63" ht="28" customHeight="1">
      <c r="A63" s="25" t="n"/>
      <c r="B63" s="10" t="n"/>
      <c r="C63" s="10" t="n"/>
      <c r="D63" s="17" t="n"/>
      <c r="E63" s="18" t="n"/>
      <c r="F63" s="18" t="n"/>
      <c r="G63" s="19" t="n"/>
      <c r="H63" s="20" t="n"/>
      <c r="I63" s="6">
        <f>IF(OR(C63="",G63="",H63=""),"",IFERROR(G63*H63,""))</f>
        <v/>
      </c>
      <c r="J63" s="13">
        <f>IF(OR(C63="",F63="",G63=""),"",IFERROR(IF(F63="Entrada",G63,0),""))</f>
        <v/>
      </c>
      <c r="K63" s="13">
        <f>IF(OR(C63="",F63="",G63=""),"",IFERROR(IF(F63="Salida",G63,0),""))</f>
        <v/>
      </c>
      <c r="L63" s="13">
        <f>IF(C63="","",IFERROR(SUMIFS($J$6:J63,$C$6:C63,C63)-SUMIFS($K$6:K63,$C$6:C63,C63),""))</f>
        <v/>
      </c>
      <c r="M63" s="7">
        <f>IF(C63="","",IFERROR(IF(AND(ISNUMBER('Resumen'!$B$14),L63&lt;='Resumen'!$B$14),"Revisar saldo",""),""))</f>
        <v/>
      </c>
      <c r="N63" s="7">
        <f>IF(COUNTA(A63:H63,O63)=0,"",IFERROR(IF(OR(A63="",B63="",C63="",D63="",E63="",F63="",G63=""),"Datos incompletos",IF(COUNTIF($B$6:$B$105,B63)&gt;1,"Folio duplicado",IF(AND(F63="Salida",L63&lt;0),"Salida excede saldo","Correcto"))),"Revisar"))</f>
        <v/>
      </c>
      <c r="O63" s="21" t="n"/>
    </row>
    <row r="64" ht="28" customHeight="1">
      <c r="A64" s="25" t="n"/>
      <c r="B64" s="10" t="n"/>
      <c r="C64" s="10" t="n"/>
      <c r="D64" s="17" t="n"/>
      <c r="E64" s="18" t="n"/>
      <c r="F64" s="18" t="n"/>
      <c r="G64" s="19" t="n"/>
      <c r="H64" s="20" t="n"/>
      <c r="I64" s="6">
        <f>IF(OR(C64="",G64="",H64=""),"",IFERROR(G64*H64,""))</f>
        <v/>
      </c>
      <c r="J64" s="13">
        <f>IF(OR(C64="",F64="",G64=""),"",IFERROR(IF(F64="Entrada",G64,0),""))</f>
        <v/>
      </c>
      <c r="K64" s="13">
        <f>IF(OR(C64="",F64="",G64=""),"",IFERROR(IF(F64="Salida",G64,0),""))</f>
        <v/>
      </c>
      <c r="L64" s="13">
        <f>IF(C64="","",IFERROR(SUMIFS($J$6:J64,$C$6:C64,C64)-SUMIFS($K$6:K64,$C$6:C64,C64),""))</f>
        <v/>
      </c>
      <c r="M64" s="7">
        <f>IF(C64="","",IFERROR(IF(AND(ISNUMBER('Resumen'!$B$14),L64&lt;='Resumen'!$B$14),"Revisar saldo",""),""))</f>
        <v/>
      </c>
      <c r="N64" s="7">
        <f>IF(COUNTA(A64:H64,O64)=0,"",IFERROR(IF(OR(A64="",B64="",C64="",D64="",E64="",F64="",G64=""),"Datos incompletos",IF(COUNTIF($B$6:$B$105,B64)&gt;1,"Folio duplicado",IF(AND(F64="Salida",L64&lt;0),"Salida excede saldo","Correcto"))),"Revisar"))</f>
        <v/>
      </c>
      <c r="O64" s="21" t="n"/>
    </row>
    <row r="65" ht="28" customHeight="1">
      <c r="A65" s="25" t="n"/>
      <c r="B65" s="10" t="n"/>
      <c r="C65" s="10" t="n"/>
      <c r="D65" s="17" t="n"/>
      <c r="E65" s="18" t="n"/>
      <c r="F65" s="18" t="n"/>
      <c r="G65" s="19" t="n"/>
      <c r="H65" s="20" t="n"/>
      <c r="I65" s="6">
        <f>IF(OR(C65="",G65="",H65=""),"",IFERROR(G65*H65,""))</f>
        <v/>
      </c>
      <c r="J65" s="13">
        <f>IF(OR(C65="",F65="",G65=""),"",IFERROR(IF(F65="Entrada",G65,0),""))</f>
        <v/>
      </c>
      <c r="K65" s="13">
        <f>IF(OR(C65="",F65="",G65=""),"",IFERROR(IF(F65="Salida",G65,0),""))</f>
        <v/>
      </c>
      <c r="L65" s="13">
        <f>IF(C65="","",IFERROR(SUMIFS($J$6:J65,$C$6:C65,C65)-SUMIFS($K$6:K65,$C$6:C65,C65),""))</f>
        <v/>
      </c>
      <c r="M65" s="7">
        <f>IF(C65="","",IFERROR(IF(AND(ISNUMBER('Resumen'!$B$14),L65&lt;='Resumen'!$B$14),"Revisar saldo",""),""))</f>
        <v/>
      </c>
      <c r="N65" s="7">
        <f>IF(COUNTA(A65:H65,O65)=0,"",IFERROR(IF(OR(A65="",B65="",C65="",D65="",E65="",F65="",G65=""),"Datos incompletos",IF(COUNTIF($B$6:$B$105,B65)&gt;1,"Folio duplicado",IF(AND(F65="Salida",L65&lt;0),"Salida excede saldo","Correcto"))),"Revisar"))</f>
        <v/>
      </c>
      <c r="O65" s="21" t="n"/>
    </row>
    <row r="66" ht="28" customHeight="1">
      <c r="A66" s="25" t="n"/>
      <c r="B66" s="10" t="n"/>
      <c r="C66" s="10" t="n"/>
      <c r="D66" s="17" t="n"/>
      <c r="E66" s="18" t="n"/>
      <c r="F66" s="18" t="n"/>
      <c r="G66" s="19" t="n"/>
      <c r="H66" s="20" t="n"/>
      <c r="I66" s="6">
        <f>IF(OR(C66="",G66="",H66=""),"",IFERROR(G66*H66,""))</f>
        <v/>
      </c>
      <c r="J66" s="13">
        <f>IF(OR(C66="",F66="",G66=""),"",IFERROR(IF(F66="Entrada",G66,0),""))</f>
        <v/>
      </c>
      <c r="K66" s="13">
        <f>IF(OR(C66="",F66="",G66=""),"",IFERROR(IF(F66="Salida",G66,0),""))</f>
        <v/>
      </c>
      <c r="L66" s="13">
        <f>IF(C66="","",IFERROR(SUMIFS($J$6:J66,$C$6:C66,C66)-SUMIFS($K$6:K66,$C$6:C66,C66),""))</f>
        <v/>
      </c>
      <c r="M66" s="7">
        <f>IF(C66="","",IFERROR(IF(AND(ISNUMBER('Resumen'!$B$14),L66&lt;='Resumen'!$B$14),"Revisar saldo",""),""))</f>
        <v/>
      </c>
      <c r="N66" s="7">
        <f>IF(COUNTA(A66:H66,O66)=0,"",IFERROR(IF(OR(A66="",B66="",C66="",D66="",E66="",F66="",G66=""),"Datos incompletos",IF(COUNTIF($B$6:$B$105,B66)&gt;1,"Folio duplicado",IF(AND(F66="Salida",L66&lt;0),"Salida excede saldo","Correcto"))),"Revisar"))</f>
        <v/>
      </c>
      <c r="O66" s="21" t="n"/>
    </row>
    <row r="67" ht="28" customHeight="1">
      <c r="A67" s="25" t="n"/>
      <c r="B67" s="10" t="n"/>
      <c r="C67" s="10" t="n"/>
      <c r="D67" s="17" t="n"/>
      <c r="E67" s="18" t="n"/>
      <c r="F67" s="18" t="n"/>
      <c r="G67" s="19" t="n"/>
      <c r="H67" s="20" t="n"/>
      <c r="I67" s="6">
        <f>IF(OR(C67="",G67="",H67=""),"",IFERROR(G67*H67,""))</f>
        <v/>
      </c>
      <c r="J67" s="13">
        <f>IF(OR(C67="",F67="",G67=""),"",IFERROR(IF(F67="Entrada",G67,0),""))</f>
        <v/>
      </c>
      <c r="K67" s="13">
        <f>IF(OR(C67="",F67="",G67=""),"",IFERROR(IF(F67="Salida",G67,0),""))</f>
        <v/>
      </c>
      <c r="L67" s="13">
        <f>IF(C67="","",IFERROR(SUMIFS($J$6:J67,$C$6:C67,C67)-SUMIFS($K$6:K67,$C$6:C67,C67),""))</f>
        <v/>
      </c>
      <c r="M67" s="7">
        <f>IF(C67="","",IFERROR(IF(AND(ISNUMBER('Resumen'!$B$14),L67&lt;='Resumen'!$B$14),"Revisar saldo",""),""))</f>
        <v/>
      </c>
      <c r="N67" s="7">
        <f>IF(COUNTA(A67:H67,O67)=0,"",IFERROR(IF(OR(A67="",B67="",C67="",D67="",E67="",F67="",G67=""),"Datos incompletos",IF(COUNTIF($B$6:$B$105,B67)&gt;1,"Folio duplicado",IF(AND(F67="Salida",L67&lt;0),"Salida excede saldo","Correcto"))),"Revisar"))</f>
        <v/>
      </c>
      <c r="O67" s="21" t="n"/>
    </row>
    <row r="68" ht="28" customHeight="1">
      <c r="A68" s="25" t="n"/>
      <c r="B68" s="10" t="n"/>
      <c r="C68" s="10" t="n"/>
      <c r="D68" s="17" t="n"/>
      <c r="E68" s="18" t="n"/>
      <c r="F68" s="18" t="n"/>
      <c r="G68" s="19" t="n"/>
      <c r="H68" s="20" t="n"/>
      <c r="I68" s="6">
        <f>IF(OR(C68="",G68="",H68=""),"",IFERROR(G68*H68,""))</f>
        <v/>
      </c>
      <c r="J68" s="13">
        <f>IF(OR(C68="",F68="",G68=""),"",IFERROR(IF(F68="Entrada",G68,0),""))</f>
        <v/>
      </c>
      <c r="K68" s="13">
        <f>IF(OR(C68="",F68="",G68=""),"",IFERROR(IF(F68="Salida",G68,0),""))</f>
        <v/>
      </c>
      <c r="L68" s="13">
        <f>IF(C68="","",IFERROR(SUMIFS($J$6:J68,$C$6:C68,C68)-SUMIFS($K$6:K68,$C$6:C68,C68),""))</f>
        <v/>
      </c>
      <c r="M68" s="7">
        <f>IF(C68="","",IFERROR(IF(AND(ISNUMBER('Resumen'!$B$14),L68&lt;='Resumen'!$B$14),"Revisar saldo",""),""))</f>
        <v/>
      </c>
      <c r="N68" s="7">
        <f>IF(COUNTA(A68:H68,O68)=0,"",IFERROR(IF(OR(A68="",B68="",C68="",D68="",E68="",F68="",G68=""),"Datos incompletos",IF(COUNTIF($B$6:$B$105,B68)&gt;1,"Folio duplicado",IF(AND(F68="Salida",L68&lt;0),"Salida excede saldo","Correcto"))),"Revisar"))</f>
        <v/>
      </c>
      <c r="O68" s="21" t="n"/>
    </row>
    <row r="69" ht="28" customHeight="1">
      <c r="A69" s="25" t="n"/>
      <c r="B69" s="10" t="n"/>
      <c r="C69" s="10" t="n"/>
      <c r="D69" s="17" t="n"/>
      <c r="E69" s="18" t="n"/>
      <c r="F69" s="18" t="n"/>
      <c r="G69" s="19" t="n"/>
      <c r="H69" s="20" t="n"/>
      <c r="I69" s="6">
        <f>IF(OR(C69="",G69="",H69=""),"",IFERROR(G69*H69,""))</f>
        <v/>
      </c>
      <c r="J69" s="13">
        <f>IF(OR(C69="",F69="",G69=""),"",IFERROR(IF(F69="Entrada",G69,0),""))</f>
        <v/>
      </c>
      <c r="K69" s="13">
        <f>IF(OR(C69="",F69="",G69=""),"",IFERROR(IF(F69="Salida",G69,0),""))</f>
        <v/>
      </c>
      <c r="L69" s="13">
        <f>IF(C69="","",IFERROR(SUMIFS($J$6:J69,$C$6:C69,C69)-SUMIFS($K$6:K69,$C$6:C69,C69),""))</f>
        <v/>
      </c>
      <c r="M69" s="7">
        <f>IF(C69="","",IFERROR(IF(AND(ISNUMBER('Resumen'!$B$14),L69&lt;='Resumen'!$B$14),"Revisar saldo",""),""))</f>
        <v/>
      </c>
      <c r="N69" s="7">
        <f>IF(COUNTA(A69:H69,O69)=0,"",IFERROR(IF(OR(A69="",B69="",C69="",D69="",E69="",F69="",G69=""),"Datos incompletos",IF(COUNTIF($B$6:$B$105,B69)&gt;1,"Folio duplicado",IF(AND(F69="Salida",L69&lt;0),"Salida excede saldo","Correcto"))),"Revisar"))</f>
        <v/>
      </c>
      <c r="O69" s="21" t="n"/>
    </row>
    <row r="70" ht="28" customHeight="1">
      <c r="A70" s="25" t="n"/>
      <c r="B70" s="10" t="n"/>
      <c r="C70" s="10" t="n"/>
      <c r="D70" s="17" t="n"/>
      <c r="E70" s="18" t="n"/>
      <c r="F70" s="18" t="n"/>
      <c r="G70" s="19" t="n"/>
      <c r="H70" s="20" t="n"/>
      <c r="I70" s="6">
        <f>IF(OR(C70="",G70="",H70=""),"",IFERROR(G70*H70,""))</f>
        <v/>
      </c>
      <c r="J70" s="13">
        <f>IF(OR(C70="",F70="",G70=""),"",IFERROR(IF(F70="Entrada",G70,0),""))</f>
        <v/>
      </c>
      <c r="K70" s="13">
        <f>IF(OR(C70="",F70="",G70=""),"",IFERROR(IF(F70="Salida",G70,0),""))</f>
        <v/>
      </c>
      <c r="L70" s="13">
        <f>IF(C70="","",IFERROR(SUMIFS($J$6:J70,$C$6:C70,C70)-SUMIFS($K$6:K70,$C$6:C70,C70),""))</f>
        <v/>
      </c>
      <c r="M70" s="7">
        <f>IF(C70="","",IFERROR(IF(AND(ISNUMBER('Resumen'!$B$14),L70&lt;='Resumen'!$B$14),"Revisar saldo",""),""))</f>
        <v/>
      </c>
      <c r="N70" s="7">
        <f>IF(COUNTA(A70:H70,O70)=0,"",IFERROR(IF(OR(A70="",B70="",C70="",D70="",E70="",F70="",G70=""),"Datos incompletos",IF(COUNTIF($B$6:$B$105,B70)&gt;1,"Folio duplicado",IF(AND(F70="Salida",L70&lt;0),"Salida excede saldo","Correcto"))),"Revisar"))</f>
        <v/>
      </c>
      <c r="O70" s="21" t="n"/>
    </row>
    <row r="71" ht="28" customHeight="1">
      <c r="A71" s="25" t="n"/>
      <c r="B71" s="10" t="n"/>
      <c r="C71" s="10" t="n"/>
      <c r="D71" s="17" t="n"/>
      <c r="E71" s="18" t="n"/>
      <c r="F71" s="18" t="n"/>
      <c r="G71" s="19" t="n"/>
      <c r="H71" s="20" t="n"/>
      <c r="I71" s="6">
        <f>IF(OR(C71="",G71="",H71=""),"",IFERROR(G71*H71,""))</f>
        <v/>
      </c>
      <c r="J71" s="13">
        <f>IF(OR(C71="",F71="",G71=""),"",IFERROR(IF(F71="Entrada",G71,0),""))</f>
        <v/>
      </c>
      <c r="K71" s="13">
        <f>IF(OR(C71="",F71="",G71=""),"",IFERROR(IF(F71="Salida",G71,0),""))</f>
        <v/>
      </c>
      <c r="L71" s="13">
        <f>IF(C71="","",IFERROR(SUMIFS($J$6:J71,$C$6:C71,C71)-SUMIFS($K$6:K71,$C$6:C71,C71),""))</f>
        <v/>
      </c>
      <c r="M71" s="7">
        <f>IF(C71="","",IFERROR(IF(AND(ISNUMBER('Resumen'!$B$14),L71&lt;='Resumen'!$B$14),"Revisar saldo",""),""))</f>
        <v/>
      </c>
      <c r="N71" s="7">
        <f>IF(COUNTA(A71:H71,O71)=0,"",IFERROR(IF(OR(A71="",B71="",C71="",D71="",E71="",F71="",G71=""),"Datos incompletos",IF(COUNTIF($B$6:$B$105,B71)&gt;1,"Folio duplicado",IF(AND(F71="Salida",L71&lt;0),"Salida excede saldo","Correcto"))),"Revisar"))</f>
        <v/>
      </c>
      <c r="O71" s="21" t="n"/>
    </row>
    <row r="72" ht="28" customHeight="1">
      <c r="A72" s="25" t="n"/>
      <c r="B72" s="10" t="n"/>
      <c r="C72" s="10" t="n"/>
      <c r="D72" s="17" t="n"/>
      <c r="E72" s="18" t="n"/>
      <c r="F72" s="18" t="n"/>
      <c r="G72" s="19" t="n"/>
      <c r="H72" s="20" t="n"/>
      <c r="I72" s="6">
        <f>IF(OR(C72="",G72="",H72=""),"",IFERROR(G72*H72,""))</f>
        <v/>
      </c>
      <c r="J72" s="13">
        <f>IF(OR(C72="",F72="",G72=""),"",IFERROR(IF(F72="Entrada",G72,0),""))</f>
        <v/>
      </c>
      <c r="K72" s="13">
        <f>IF(OR(C72="",F72="",G72=""),"",IFERROR(IF(F72="Salida",G72,0),""))</f>
        <v/>
      </c>
      <c r="L72" s="13">
        <f>IF(C72="","",IFERROR(SUMIFS($J$6:J72,$C$6:C72,C72)-SUMIFS($K$6:K72,$C$6:C72,C72),""))</f>
        <v/>
      </c>
      <c r="M72" s="7">
        <f>IF(C72="","",IFERROR(IF(AND(ISNUMBER('Resumen'!$B$14),L72&lt;='Resumen'!$B$14),"Revisar saldo",""),""))</f>
        <v/>
      </c>
      <c r="N72" s="7">
        <f>IF(COUNTA(A72:H72,O72)=0,"",IFERROR(IF(OR(A72="",B72="",C72="",D72="",E72="",F72="",G72=""),"Datos incompletos",IF(COUNTIF($B$6:$B$105,B72)&gt;1,"Folio duplicado",IF(AND(F72="Salida",L72&lt;0),"Salida excede saldo","Correcto"))),"Revisar"))</f>
        <v/>
      </c>
      <c r="O72" s="21" t="n"/>
    </row>
    <row r="73" ht="28" customHeight="1">
      <c r="A73" s="25" t="n"/>
      <c r="B73" s="10" t="n"/>
      <c r="C73" s="10" t="n"/>
      <c r="D73" s="17" t="n"/>
      <c r="E73" s="18" t="n"/>
      <c r="F73" s="18" t="n"/>
      <c r="G73" s="19" t="n"/>
      <c r="H73" s="20" t="n"/>
      <c r="I73" s="6">
        <f>IF(OR(C73="",G73="",H73=""),"",IFERROR(G73*H73,""))</f>
        <v/>
      </c>
      <c r="J73" s="13">
        <f>IF(OR(C73="",F73="",G73=""),"",IFERROR(IF(F73="Entrada",G73,0),""))</f>
        <v/>
      </c>
      <c r="K73" s="13">
        <f>IF(OR(C73="",F73="",G73=""),"",IFERROR(IF(F73="Salida",G73,0),""))</f>
        <v/>
      </c>
      <c r="L73" s="13">
        <f>IF(C73="","",IFERROR(SUMIFS($J$6:J73,$C$6:C73,C73)-SUMIFS($K$6:K73,$C$6:C73,C73),""))</f>
        <v/>
      </c>
      <c r="M73" s="7">
        <f>IF(C73="","",IFERROR(IF(AND(ISNUMBER('Resumen'!$B$14),L73&lt;='Resumen'!$B$14),"Revisar saldo",""),""))</f>
        <v/>
      </c>
      <c r="N73" s="7">
        <f>IF(COUNTA(A73:H73,O73)=0,"",IFERROR(IF(OR(A73="",B73="",C73="",D73="",E73="",F73="",G73=""),"Datos incompletos",IF(COUNTIF($B$6:$B$105,B73)&gt;1,"Folio duplicado",IF(AND(F73="Salida",L73&lt;0),"Salida excede saldo","Correcto"))),"Revisar"))</f>
        <v/>
      </c>
      <c r="O73" s="21" t="n"/>
    </row>
    <row r="74" ht="28" customHeight="1">
      <c r="A74" s="25" t="n"/>
      <c r="B74" s="10" t="n"/>
      <c r="C74" s="10" t="n"/>
      <c r="D74" s="17" t="n"/>
      <c r="E74" s="18" t="n"/>
      <c r="F74" s="18" t="n"/>
      <c r="G74" s="19" t="n"/>
      <c r="H74" s="20" t="n"/>
      <c r="I74" s="6">
        <f>IF(OR(C74="",G74="",H74=""),"",IFERROR(G74*H74,""))</f>
        <v/>
      </c>
      <c r="J74" s="13">
        <f>IF(OR(C74="",F74="",G74=""),"",IFERROR(IF(F74="Entrada",G74,0),""))</f>
        <v/>
      </c>
      <c r="K74" s="13">
        <f>IF(OR(C74="",F74="",G74=""),"",IFERROR(IF(F74="Salida",G74,0),""))</f>
        <v/>
      </c>
      <c r="L74" s="13">
        <f>IF(C74="","",IFERROR(SUMIFS($J$6:J74,$C$6:C74,C74)-SUMIFS($K$6:K74,$C$6:C74,C74),""))</f>
        <v/>
      </c>
      <c r="M74" s="7">
        <f>IF(C74="","",IFERROR(IF(AND(ISNUMBER('Resumen'!$B$14),L74&lt;='Resumen'!$B$14),"Revisar saldo",""),""))</f>
        <v/>
      </c>
      <c r="N74" s="7">
        <f>IF(COUNTA(A74:H74,O74)=0,"",IFERROR(IF(OR(A74="",B74="",C74="",D74="",E74="",F74="",G74=""),"Datos incompletos",IF(COUNTIF($B$6:$B$105,B74)&gt;1,"Folio duplicado",IF(AND(F74="Salida",L74&lt;0),"Salida excede saldo","Correcto"))),"Revisar"))</f>
        <v/>
      </c>
      <c r="O74" s="21" t="n"/>
    </row>
    <row r="75" ht="28" customHeight="1">
      <c r="A75" s="25" t="n"/>
      <c r="B75" s="10" t="n"/>
      <c r="C75" s="10" t="n"/>
      <c r="D75" s="17" t="n"/>
      <c r="E75" s="18" t="n"/>
      <c r="F75" s="18" t="n"/>
      <c r="G75" s="19" t="n"/>
      <c r="H75" s="20" t="n"/>
      <c r="I75" s="6">
        <f>IF(OR(C75="",G75="",H75=""),"",IFERROR(G75*H75,""))</f>
        <v/>
      </c>
      <c r="J75" s="13">
        <f>IF(OR(C75="",F75="",G75=""),"",IFERROR(IF(F75="Entrada",G75,0),""))</f>
        <v/>
      </c>
      <c r="K75" s="13">
        <f>IF(OR(C75="",F75="",G75=""),"",IFERROR(IF(F75="Salida",G75,0),""))</f>
        <v/>
      </c>
      <c r="L75" s="13">
        <f>IF(C75="","",IFERROR(SUMIFS($J$6:J75,$C$6:C75,C75)-SUMIFS($K$6:K75,$C$6:C75,C75),""))</f>
        <v/>
      </c>
      <c r="M75" s="7">
        <f>IF(C75="","",IFERROR(IF(AND(ISNUMBER('Resumen'!$B$14),L75&lt;='Resumen'!$B$14),"Revisar saldo",""),""))</f>
        <v/>
      </c>
      <c r="N75" s="7">
        <f>IF(COUNTA(A75:H75,O75)=0,"",IFERROR(IF(OR(A75="",B75="",C75="",D75="",E75="",F75="",G75=""),"Datos incompletos",IF(COUNTIF($B$6:$B$105,B75)&gt;1,"Folio duplicado",IF(AND(F75="Salida",L75&lt;0),"Salida excede saldo","Correcto"))),"Revisar"))</f>
        <v/>
      </c>
      <c r="O75" s="21" t="n"/>
    </row>
    <row r="76" ht="28" customHeight="1">
      <c r="A76" s="25" t="n"/>
      <c r="B76" s="10" t="n"/>
      <c r="C76" s="10" t="n"/>
      <c r="D76" s="17" t="n"/>
      <c r="E76" s="18" t="n"/>
      <c r="F76" s="18" t="n"/>
      <c r="G76" s="19" t="n"/>
      <c r="H76" s="20" t="n"/>
      <c r="I76" s="6">
        <f>IF(OR(C76="",G76="",H76=""),"",IFERROR(G76*H76,""))</f>
        <v/>
      </c>
      <c r="J76" s="13">
        <f>IF(OR(C76="",F76="",G76=""),"",IFERROR(IF(F76="Entrada",G76,0),""))</f>
        <v/>
      </c>
      <c r="K76" s="13">
        <f>IF(OR(C76="",F76="",G76=""),"",IFERROR(IF(F76="Salida",G76,0),""))</f>
        <v/>
      </c>
      <c r="L76" s="13">
        <f>IF(C76="","",IFERROR(SUMIFS($J$6:J76,$C$6:C76,C76)-SUMIFS($K$6:K76,$C$6:C76,C76),""))</f>
        <v/>
      </c>
      <c r="M76" s="7">
        <f>IF(C76="","",IFERROR(IF(AND(ISNUMBER('Resumen'!$B$14),L76&lt;='Resumen'!$B$14),"Revisar saldo",""),""))</f>
        <v/>
      </c>
      <c r="N76" s="7">
        <f>IF(COUNTA(A76:H76,O76)=0,"",IFERROR(IF(OR(A76="",B76="",C76="",D76="",E76="",F76="",G76=""),"Datos incompletos",IF(COUNTIF($B$6:$B$105,B76)&gt;1,"Folio duplicado",IF(AND(F76="Salida",L76&lt;0),"Salida excede saldo","Correcto"))),"Revisar"))</f>
        <v/>
      </c>
      <c r="O76" s="21" t="n"/>
    </row>
    <row r="77" ht="28" customHeight="1">
      <c r="A77" s="25" t="n"/>
      <c r="B77" s="10" t="n"/>
      <c r="C77" s="10" t="n"/>
      <c r="D77" s="17" t="n"/>
      <c r="E77" s="18" t="n"/>
      <c r="F77" s="18" t="n"/>
      <c r="G77" s="19" t="n"/>
      <c r="H77" s="20" t="n"/>
      <c r="I77" s="6">
        <f>IF(OR(C77="",G77="",H77=""),"",IFERROR(G77*H77,""))</f>
        <v/>
      </c>
      <c r="J77" s="13">
        <f>IF(OR(C77="",F77="",G77=""),"",IFERROR(IF(F77="Entrada",G77,0),""))</f>
        <v/>
      </c>
      <c r="K77" s="13">
        <f>IF(OR(C77="",F77="",G77=""),"",IFERROR(IF(F77="Salida",G77,0),""))</f>
        <v/>
      </c>
      <c r="L77" s="13">
        <f>IF(C77="","",IFERROR(SUMIFS($J$6:J77,$C$6:C77,C77)-SUMIFS($K$6:K77,$C$6:C77,C77),""))</f>
        <v/>
      </c>
      <c r="M77" s="7">
        <f>IF(C77="","",IFERROR(IF(AND(ISNUMBER('Resumen'!$B$14),L77&lt;='Resumen'!$B$14),"Revisar saldo",""),""))</f>
        <v/>
      </c>
      <c r="N77" s="7">
        <f>IF(COUNTA(A77:H77,O77)=0,"",IFERROR(IF(OR(A77="",B77="",C77="",D77="",E77="",F77="",G77=""),"Datos incompletos",IF(COUNTIF($B$6:$B$105,B77)&gt;1,"Folio duplicado",IF(AND(F77="Salida",L77&lt;0),"Salida excede saldo","Correcto"))),"Revisar"))</f>
        <v/>
      </c>
      <c r="O77" s="21" t="n"/>
    </row>
    <row r="78" ht="28" customHeight="1">
      <c r="A78" s="25" t="n"/>
      <c r="B78" s="10" t="n"/>
      <c r="C78" s="10" t="n"/>
      <c r="D78" s="17" t="n"/>
      <c r="E78" s="18" t="n"/>
      <c r="F78" s="18" t="n"/>
      <c r="G78" s="19" t="n"/>
      <c r="H78" s="20" t="n"/>
      <c r="I78" s="6">
        <f>IF(OR(C78="",G78="",H78=""),"",IFERROR(G78*H78,""))</f>
        <v/>
      </c>
      <c r="J78" s="13">
        <f>IF(OR(C78="",F78="",G78=""),"",IFERROR(IF(F78="Entrada",G78,0),""))</f>
        <v/>
      </c>
      <c r="K78" s="13">
        <f>IF(OR(C78="",F78="",G78=""),"",IFERROR(IF(F78="Salida",G78,0),""))</f>
        <v/>
      </c>
      <c r="L78" s="13">
        <f>IF(C78="","",IFERROR(SUMIFS($J$6:J78,$C$6:C78,C78)-SUMIFS($K$6:K78,$C$6:C78,C78),""))</f>
        <v/>
      </c>
      <c r="M78" s="7">
        <f>IF(C78="","",IFERROR(IF(AND(ISNUMBER('Resumen'!$B$14),L78&lt;='Resumen'!$B$14),"Revisar saldo",""),""))</f>
        <v/>
      </c>
      <c r="N78" s="7">
        <f>IF(COUNTA(A78:H78,O78)=0,"",IFERROR(IF(OR(A78="",B78="",C78="",D78="",E78="",F78="",G78=""),"Datos incompletos",IF(COUNTIF($B$6:$B$105,B78)&gt;1,"Folio duplicado",IF(AND(F78="Salida",L78&lt;0),"Salida excede saldo","Correcto"))),"Revisar"))</f>
        <v/>
      </c>
      <c r="O78" s="21" t="n"/>
    </row>
    <row r="79" ht="28" customHeight="1">
      <c r="A79" s="25" t="n"/>
      <c r="B79" s="10" t="n"/>
      <c r="C79" s="10" t="n"/>
      <c r="D79" s="17" t="n"/>
      <c r="E79" s="18" t="n"/>
      <c r="F79" s="18" t="n"/>
      <c r="G79" s="19" t="n"/>
      <c r="H79" s="20" t="n"/>
      <c r="I79" s="6">
        <f>IF(OR(C79="",G79="",H79=""),"",IFERROR(G79*H79,""))</f>
        <v/>
      </c>
      <c r="J79" s="13">
        <f>IF(OR(C79="",F79="",G79=""),"",IFERROR(IF(F79="Entrada",G79,0),""))</f>
        <v/>
      </c>
      <c r="K79" s="13">
        <f>IF(OR(C79="",F79="",G79=""),"",IFERROR(IF(F79="Salida",G79,0),""))</f>
        <v/>
      </c>
      <c r="L79" s="13">
        <f>IF(C79="","",IFERROR(SUMIFS($J$6:J79,$C$6:C79,C79)-SUMIFS($K$6:K79,$C$6:C79,C79),""))</f>
        <v/>
      </c>
      <c r="M79" s="7">
        <f>IF(C79="","",IFERROR(IF(AND(ISNUMBER('Resumen'!$B$14),L79&lt;='Resumen'!$B$14),"Revisar saldo",""),""))</f>
        <v/>
      </c>
      <c r="N79" s="7">
        <f>IF(COUNTA(A79:H79,O79)=0,"",IFERROR(IF(OR(A79="",B79="",C79="",D79="",E79="",F79="",G79=""),"Datos incompletos",IF(COUNTIF($B$6:$B$105,B79)&gt;1,"Folio duplicado",IF(AND(F79="Salida",L79&lt;0),"Salida excede saldo","Correcto"))),"Revisar"))</f>
        <v/>
      </c>
      <c r="O79" s="21" t="n"/>
    </row>
    <row r="80" ht="28" customHeight="1">
      <c r="A80" s="25" t="n"/>
      <c r="B80" s="10" t="n"/>
      <c r="C80" s="10" t="n"/>
      <c r="D80" s="17" t="n"/>
      <c r="E80" s="18" t="n"/>
      <c r="F80" s="18" t="n"/>
      <c r="G80" s="19" t="n"/>
      <c r="H80" s="20" t="n"/>
      <c r="I80" s="6">
        <f>IF(OR(C80="",G80="",H80=""),"",IFERROR(G80*H80,""))</f>
        <v/>
      </c>
      <c r="J80" s="13">
        <f>IF(OR(C80="",F80="",G80=""),"",IFERROR(IF(F80="Entrada",G80,0),""))</f>
        <v/>
      </c>
      <c r="K80" s="13">
        <f>IF(OR(C80="",F80="",G80=""),"",IFERROR(IF(F80="Salida",G80,0),""))</f>
        <v/>
      </c>
      <c r="L80" s="13">
        <f>IF(C80="","",IFERROR(SUMIFS($J$6:J80,$C$6:C80,C80)-SUMIFS($K$6:K80,$C$6:C80,C80),""))</f>
        <v/>
      </c>
      <c r="M80" s="7">
        <f>IF(C80="","",IFERROR(IF(AND(ISNUMBER('Resumen'!$B$14),L80&lt;='Resumen'!$B$14),"Revisar saldo",""),""))</f>
        <v/>
      </c>
      <c r="N80" s="7">
        <f>IF(COUNTA(A80:H80,O80)=0,"",IFERROR(IF(OR(A80="",B80="",C80="",D80="",E80="",F80="",G80=""),"Datos incompletos",IF(COUNTIF($B$6:$B$105,B80)&gt;1,"Folio duplicado",IF(AND(F80="Salida",L80&lt;0),"Salida excede saldo","Correcto"))),"Revisar"))</f>
        <v/>
      </c>
      <c r="O80" s="21" t="n"/>
    </row>
    <row r="81" ht="28" customHeight="1">
      <c r="A81" s="25" t="n"/>
      <c r="B81" s="10" t="n"/>
      <c r="C81" s="10" t="n"/>
      <c r="D81" s="17" t="n"/>
      <c r="E81" s="18" t="n"/>
      <c r="F81" s="18" t="n"/>
      <c r="G81" s="19" t="n"/>
      <c r="H81" s="20" t="n"/>
      <c r="I81" s="6">
        <f>IF(OR(C81="",G81="",H81=""),"",IFERROR(G81*H81,""))</f>
        <v/>
      </c>
      <c r="J81" s="13">
        <f>IF(OR(C81="",F81="",G81=""),"",IFERROR(IF(F81="Entrada",G81,0),""))</f>
        <v/>
      </c>
      <c r="K81" s="13">
        <f>IF(OR(C81="",F81="",G81=""),"",IFERROR(IF(F81="Salida",G81,0),""))</f>
        <v/>
      </c>
      <c r="L81" s="13">
        <f>IF(C81="","",IFERROR(SUMIFS($J$6:J81,$C$6:C81,C81)-SUMIFS($K$6:K81,$C$6:C81,C81),""))</f>
        <v/>
      </c>
      <c r="M81" s="7">
        <f>IF(C81="","",IFERROR(IF(AND(ISNUMBER('Resumen'!$B$14),L81&lt;='Resumen'!$B$14),"Revisar saldo",""),""))</f>
        <v/>
      </c>
      <c r="N81" s="7">
        <f>IF(COUNTA(A81:H81,O81)=0,"",IFERROR(IF(OR(A81="",B81="",C81="",D81="",E81="",F81="",G81=""),"Datos incompletos",IF(COUNTIF($B$6:$B$105,B81)&gt;1,"Folio duplicado",IF(AND(F81="Salida",L81&lt;0),"Salida excede saldo","Correcto"))),"Revisar"))</f>
        <v/>
      </c>
      <c r="O81" s="21" t="n"/>
    </row>
    <row r="82" ht="28" customHeight="1">
      <c r="A82" s="25" t="n"/>
      <c r="B82" s="10" t="n"/>
      <c r="C82" s="10" t="n"/>
      <c r="D82" s="17" t="n"/>
      <c r="E82" s="18" t="n"/>
      <c r="F82" s="18" t="n"/>
      <c r="G82" s="19" t="n"/>
      <c r="H82" s="20" t="n"/>
      <c r="I82" s="6">
        <f>IF(OR(C82="",G82="",H82=""),"",IFERROR(G82*H82,""))</f>
        <v/>
      </c>
      <c r="J82" s="13">
        <f>IF(OR(C82="",F82="",G82=""),"",IFERROR(IF(F82="Entrada",G82,0),""))</f>
        <v/>
      </c>
      <c r="K82" s="13">
        <f>IF(OR(C82="",F82="",G82=""),"",IFERROR(IF(F82="Salida",G82,0),""))</f>
        <v/>
      </c>
      <c r="L82" s="13">
        <f>IF(C82="","",IFERROR(SUMIFS($J$6:J82,$C$6:C82,C82)-SUMIFS($K$6:K82,$C$6:C82,C82),""))</f>
        <v/>
      </c>
      <c r="M82" s="7">
        <f>IF(C82="","",IFERROR(IF(AND(ISNUMBER('Resumen'!$B$14),L82&lt;='Resumen'!$B$14),"Revisar saldo",""),""))</f>
        <v/>
      </c>
      <c r="N82" s="7">
        <f>IF(COUNTA(A82:H82,O82)=0,"",IFERROR(IF(OR(A82="",B82="",C82="",D82="",E82="",F82="",G82=""),"Datos incompletos",IF(COUNTIF($B$6:$B$105,B82)&gt;1,"Folio duplicado",IF(AND(F82="Salida",L82&lt;0),"Salida excede saldo","Correcto"))),"Revisar"))</f>
        <v/>
      </c>
      <c r="O82" s="21" t="n"/>
    </row>
    <row r="83" ht="28" customHeight="1">
      <c r="A83" s="25" t="n"/>
      <c r="B83" s="10" t="n"/>
      <c r="C83" s="10" t="n"/>
      <c r="D83" s="17" t="n"/>
      <c r="E83" s="18" t="n"/>
      <c r="F83" s="18" t="n"/>
      <c r="G83" s="19" t="n"/>
      <c r="H83" s="20" t="n"/>
      <c r="I83" s="6">
        <f>IF(OR(C83="",G83="",H83=""),"",IFERROR(G83*H83,""))</f>
        <v/>
      </c>
      <c r="J83" s="13">
        <f>IF(OR(C83="",F83="",G83=""),"",IFERROR(IF(F83="Entrada",G83,0),""))</f>
        <v/>
      </c>
      <c r="K83" s="13">
        <f>IF(OR(C83="",F83="",G83=""),"",IFERROR(IF(F83="Salida",G83,0),""))</f>
        <v/>
      </c>
      <c r="L83" s="13">
        <f>IF(C83="","",IFERROR(SUMIFS($J$6:J83,$C$6:C83,C83)-SUMIFS($K$6:K83,$C$6:C83,C83),""))</f>
        <v/>
      </c>
      <c r="M83" s="7">
        <f>IF(C83="","",IFERROR(IF(AND(ISNUMBER('Resumen'!$B$14),L83&lt;='Resumen'!$B$14),"Revisar saldo",""),""))</f>
        <v/>
      </c>
      <c r="N83" s="7">
        <f>IF(COUNTA(A83:H83,O83)=0,"",IFERROR(IF(OR(A83="",B83="",C83="",D83="",E83="",F83="",G83=""),"Datos incompletos",IF(COUNTIF($B$6:$B$105,B83)&gt;1,"Folio duplicado",IF(AND(F83="Salida",L83&lt;0),"Salida excede saldo","Correcto"))),"Revisar"))</f>
        <v/>
      </c>
      <c r="O83" s="21" t="n"/>
    </row>
    <row r="84" ht="28" customHeight="1">
      <c r="A84" s="25" t="n"/>
      <c r="B84" s="10" t="n"/>
      <c r="C84" s="10" t="n"/>
      <c r="D84" s="17" t="n"/>
      <c r="E84" s="18" t="n"/>
      <c r="F84" s="18" t="n"/>
      <c r="G84" s="19" t="n"/>
      <c r="H84" s="20" t="n"/>
      <c r="I84" s="6">
        <f>IF(OR(C84="",G84="",H84=""),"",IFERROR(G84*H84,""))</f>
        <v/>
      </c>
      <c r="J84" s="13">
        <f>IF(OR(C84="",F84="",G84=""),"",IFERROR(IF(F84="Entrada",G84,0),""))</f>
        <v/>
      </c>
      <c r="K84" s="13">
        <f>IF(OR(C84="",F84="",G84=""),"",IFERROR(IF(F84="Salida",G84,0),""))</f>
        <v/>
      </c>
      <c r="L84" s="13">
        <f>IF(C84="","",IFERROR(SUMIFS($J$6:J84,$C$6:C84,C84)-SUMIFS($K$6:K84,$C$6:C84,C84),""))</f>
        <v/>
      </c>
      <c r="M84" s="7">
        <f>IF(C84="","",IFERROR(IF(AND(ISNUMBER('Resumen'!$B$14),L84&lt;='Resumen'!$B$14),"Revisar saldo",""),""))</f>
        <v/>
      </c>
      <c r="N84" s="7">
        <f>IF(COUNTA(A84:H84,O84)=0,"",IFERROR(IF(OR(A84="",B84="",C84="",D84="",E84="",F84="",G84=""),"Datos incompletos",IF(COUNTIF($B$6:$B$105,B84)&gt;1,"Folio duplicado",IF(AND(F84="Salida",L84&lt;0),"Salida excede saldo","Correcto"))),"Revisar"))</f>
        <v/>
      </c>
      <c r="O84" s="21" t="n"/>
    </row>
    <row r="85" ht="28" customHeight="1">
      <c r="A85" s="25" t="n"/>
      <c r="B85" s="10" t="n"/>
      <c r="C85" s="10" t="n"/>
      <c r="D85" s="17" t="n"/>
      <c r="E85" s="18" t="n"/>
      <c r="F85" s="18" t="n"/>
      <c r="G85" s="19" t="n"/>
      <c r="H85" s="20" t="n"/>
      <c r="I85" s="6">
        <f>IF(OR(C85="",G85="",H85=""),"",IFERROR(G85*H85,""))</f>
        <v/>
      </c>
      <c r="J85" s="13">
        <f>IF(OR(C85="",F85="",G85=""),"",IFERROR(IF(F85="Entrada",G85,0),""))</f>
        <v/>
      </c>
      <c r="K85" s="13">
        <f>IF(OR(C85="",F85="",G85=""),"",IFERROR(IF(F85="Salida",G85,0),""))</f>
        <v/>
      </c>
      <c r="L85" s="13">
        <f>IF(C85="","",IFERROR(SUMIFS($J$6:J85,$C$6:C85,C85)-SUMIFS($K$6:K85,$C$6:C85,C85),""))</f>
        <v/>
      </c>
      <c r="M85" s="7">
        <f>IF(C85="","",IFERROR(IF(AND(ISNUMBER('Resumen'!$B$14),L85&lt;='Resumen'!$B$14),"Revisar saldo",""),""))</f>
        <v/>
      </c>
      <c r="N85" s="7">
        <f>IF(COUNTA(A85:H85,O85)=0,"",IFERROR(IF(OR(A85="",B85="",C85="",D85="",E85="",F85="",G85=""),"Datos incompletos",IF(COUNTIF($B$6:$B$105,B85)&gt;1,"Folio duplicado",IF(AND(F85="Salida",L85&lt;0),"Salida excede saldo","Correcto"))),"Revisar"))</f>
        <v/>
      </c>
      <c r="O85" s="21" t="n"/>
    </row>
    <row r="86" ht="28" customHeight="1">
      <c r="A86" s="25" t="n"/>
      <c r="B86" s="10" t="n"/>
      <c r="C86" s="10" t="n"/>
      <c r="D86" s="17" t="n"/>
      <c r="E86" s="18" t="n"/>
      <c r="F86" s="18" t="n"/>
      <c r="G86" s="19" t="n"/>
      <c r="H86" s="20" t="n"/>
      <c r="I86" s="6">
        <f>IF(OR(C86="",G86="",H86=""),"",IFERROR(G86*H86,""))</f>
        <v/>
      </c>
      <c r="J86" s="13">
        <f>IF(OR(C86="",F86="",G86=""),"",IFERROR(IF(F86="Entrada",G86,0),""))</f>
        <v/>
      </c>
      <c r="K86" s="13">
        <f>IF(OR(C86="",F86="",G86=""),"",IFERROR(IF(F86="Salida",G86,0),""))</f>
        <v/>
      </c>
      <c r="L86" s="13">
        <f>IF(C86="","",IFERROR(SUMIFS($J$6:J86,$C$6:C86,C86)-SUMIFS($K$6:K86,$C$6:C86,C86),""))</f>
        <v/>
      </c>
      <c r="M86" s="7">
        <f>IF(C86="","",IFERROR(IF(AND(ISNUMBER('Resumen'!$B$14),L86&lt;='Resumen'!$B$14),"Revisar saldo",""),""))</f>
        <v/>
      </c>
      <c r="N86" s="7">
        <f>IF(COUNTA(A86:H86,O86)=0,"",IFERROR(IF(OR(A86="",B86="",C86="",D86="",E86="",F86="",G86=""),"Datos incompletos",IF(COUNTIF($B$6:$B$105,B86)&gt;1,"Folio duplicado",IF(AND(F86="Salida",L86&lt;0),"Salida excede saldo","Correcto"))),"Revisar"))</f>
        <v/>
      </c>
      <c r="O86" s="21" t="n"/>
    </row>
    <row r="87" ht="28" customHeight="1">
      <c r="A87" s="25" t="n"/>
      <c r="B87" s="10" t="n"/>
      <c r="C87" s="10" t="n"/>
      <c r="D87" s="17" t="n"/>
      <c r="E87" s="18" t="n"/>
      <c r="F87" s="18" t="n"/>
      <c r="G87" s="19" t="n"/>
      <c r="H87" s="20" t="n"/>
      <c r="I87" s="6">
        <f>IF(OR(C87="",G87="",H87=""),"",IFERROR(G87*H87,""))</f>
        <v/>
      </c>
      <c r="J87" s="13">
        <f>IF(OR(C87="",F87="",G87=""),"",IFERROR(IF(F87="Entrada",G87,0),""))</f>
        <v/>
      </c>
      <c r="K87" s="13">
        <f>IF(OR(C87="",F87="",G87=""),"",IFERROR(IF(F87="Salida",G87,0),""))</f>
        <v/>
      </c>
      <c r="L87" s="13">
        <f>IF(C87="","",IFERROR(SUMIFS($J$6:J87,$C$6:C87,C87)-SUMIFS($K$6:K87,$C$6:C87,C87),""))</f>
        <v/>
      </c>
      <c r="M87" s="7">
        <f>IF(C87="","",IFERROR(IF(AND(ISNUMBER('Resumen'!$B$14),L87&lt;='Resumen'!$B$14),"Revisar saldo",""),""))</f>
        <v/>
      </c>
      <c r="N87" s="7">
        <f>IF(COUNTA(A87:H87,O87)=0,"",IFERROR(IF(OR(A87="",B87="",C87="",D87="",E87="",F87="",G87=""),"Datos incompletos",IF(COUNTIF($B$6:$B$105,B87)&gt;1,"Folio duplicado",IF(AND(F87="Salida",L87&lt;0),"Salida excede saldo","Correcto"))),"Revisar"))</f>
        <v/>
      </c>
      <c r="O87" s="21" t="n"/>
    </row>
    <row r="88" ht="28" customHeight="1">
      <c r="A88" s="25" t="n"/>
      <c r="B88" s="10" t="n"/>
      <c r="C88" s="10" t="n"/>
      <c r="D88" s="17" t="n"/>
      <c r="E88" s="18" t="n"/>
      <c r="F88" s="18" t="n"/>
      <c r="G88" s="19" t="n"/>
      <c r="H88" s="20" t="n"/>
      <c r="I88" s="6">
        <f>IF(OR(C88="",G88="",H88=""),"",IFERROR(G88*H88,""))</f>
        <v/>
      </c>
      <c r="J88" s="13">
        <f>IF(OR(C88="",F88="",G88=""),"",IFERROR(IF(F88="Entrada",G88,0),""))</f>
        <v/>
      </c>
      <c r="K88" s="13">
        <f>IF(OR(C88="",F88="",G88=""),"",IFERROR(IF(F88="Salida",G88,0),""))</f>
        <v/>
      </c>
      <c r="L88" s="13">
        <f>IF(C88="","",IFERROR(SUMIFS($J$6:J88,$C$6:C88,C88)-SUMIFS($K$6:K88,$C$6:C88,C88),""))</f>
        <v/>
      </c>
      <c r="M88" s="7">
        <f>IF(C88="","",IFERROR(IF(AND(ISNUMBER('Resumen'!$B$14),L88&lt;='Resumen'!$B$14),"Revisar saldo",""),""))</f>
        <v/>
      </c>
      <c r="N88" s="7">
        <f>IF(COUNTA(A88:H88,O88)=0,"",IFERROR(IF(OR(A88="",B88="",C88="",D88="",E88="",F88="",G88=""),"Datos incompletos",IF(COUNTIF($B$6:$B$105,B88)&gt;1,"Folio duplicado",IF(AND(F88="Salida",L88&lt;0),"Salida excede saldo","Correcto"))),"Revisar"))</f>
        <v/>
      </c>
      <c r="O88" s="21" t="n"/>
    </row>
    <row r="89" ht="28" customHeight="1">
      <c r="A89" s="25" t="n"/>
      <c r="B89" s="10" t="n"/>
      <c r="C89" s="10" t="n"/>
      <c r="D89" s="17" t="n"/>
      <c r="E89" s="18" t="n"/>
      <c r="F89" s="18" t="n"/>
      <c r="G89" s="19" t="n"/>
      <c r="H89" s="20" t="n"/>
      <c r="I89" s="6">
        <f>IF(OR(C89="",G89="",H89=""),"",IFERROR(G89*H89,""))</f>
        <v/>
      </c>
      <c r="J89" s="13">
        <f>IF(OR(C89="",F89="",G89=""),"",IFERROR(IF(F89="Entrada",G89,0),""))</f>
        <v/>
      </c>
      <c r="K89" s="13">
        <f>IF(OR(C89="",F89="",G89=""),"",IFERROR(IF(F89="Salida",G89,0),""))</f>
        <v/>
      </c>
      <c r="L89" s="13">
        <f>IF(C89="","",IFERROR(SUMIFS($J$6:J89,$C$6:C89,C89)-SUMIFS($K$6:K89,$C$6:C89,C89),""))</f>
        <v/>
      </c>
      <c r="M89" s="7">
        <f>IF(C89="","",IFERROR(IF(AND(ISNUMBER('Resumen'!$B$14),L89&lt;='Resumen'!$B$14),"Revisar saldo",""),""))</f>
        <v/>
      </c>
      <c r="N89" s="7">
        <f>IF(COUNTA(A89:H89,O89)=0,"",IFERROR(IF(OR(A89="",B89="",C89="",D89="",E89="",F89="",G89=""),"Datos incompletos",IF(COUNTIF($B$6:$B$105,B89)&gt;1,"Folio duplicado",IF(AND(F89="Salida",L89&lt;0),"Salida excede saldo","Correcto"))),"Revisar"))</f>
        <v/>
      </c>
      <c r="O89" s="21" t="n"/>
    </row>
    <row r="90" ht="28" customHeight="1">
      <c r="A90" s="25" t="n"/>
      <c r="B90" s="10" t="n"/>
      <c r="C90" s="10" t="n"/>
      <c r="D90" s="17" t="n"/>
      <c r="E90" s="18" t="n"/>
      <c r="F90" s="18" t="n"/>
      <c r="G90" s="19" t="n"/>
      <c r="H90" s="20" t="n"/>
      <c r="I90" s="6">
        <f>IF(OR(C90="",G90="",H90=""),"",IFERROR(G90*H90,""))</f>
        <v/>
      </c>
      <c r="J90" s="13">
        <f>IF(OR(C90="",F90="",G90=""),"",IFERROR(IF(F90="Entrada",G90,0),""))</f>
        <v/>
      </c>
      <c r="K90" s="13">
        <f>IF(OR(C90="",F90="",G90=""),"",IFERROR(IF(F90="Salida",G90,0),""))</f>
        <v/>
      </c>
      <c r="L90" s="13">
        <f>IF(C90="","",IFERROR(SUMIFS($J$6:J90,$C$6:C90,C90)-SUMIFS($K$6:K90,$C$6:C90,C90),""))</f>
        <v/>
      </c>
      <c r="M90" s="7">
        <f>IF(C90="","",IFERROR(IF(AND(ISNUMBER('Resumen'!$B$14),L90&lt;='Resumen'!$B$14),"Revisar saldo",""),""))</f>
        <v/>
      </c>
      <c r="N90" s="7">
        <f>IF(COUNTA(A90:H90,O90)=0,"",IFERROR(IF(OR(A90="",B90="",C90="",D90="",E90="",F90="",G90=""),"Datos incompletos",IF(COUNTIF($B$6:$B$105,B90)&gt;1,"Folio duplicado",IF(AND(F90="Salida",L90&lt;0),"Salida excede saldo","Correcto"))),"Revisar"))</f>
        <v/>
      </c>
      <c r="O90" s="21" t="n"/>
    </row>
    <row r="91" ht="28" customHeight="1">
      <c r="A91" s="25" t="n"/>
      <c r="B91" s="10" t="n"/>
      <c r="C91" s="10" t="n"/>
      <c r="D91" s="17" t="n"/>
      <c r="E91" s="18" t="n"/>
      <c r="F91" s="18" t="n"/>
      <c r="G91" s="19" t="n"/>
      <c r="H91" s="20" t="n"/>
      <c r="I91" s="6">
        <f>IF(OR(C91="",G91="",H91=""),"",IFERROR(G91*H91,""))</f>
        <v/>
      </c>
      <c r="J91" s="13">
        <f>IF(OR(C91="",F91="",G91=""),"",IFERROR(IF(F91="Entrada",G91,0),""))</f>
        <v/>
      </c>
      <c r="K91" s="13">
        <f>IF(OR(C91="",F91="",G91=""),"",IFERROR(IF(F91="Salida",G91,0),""))</f>
        <v/>
      </c>
      <c r="L91" s="13">
        <f>IF(C91="","",IFERROR(SUMIFS($J$6:J91,$C$6:C91,C91)-SUMIFS($K$6:K91,$C$6:C91,C91),""))</f>
        <v/>
      </c>
      <c r="M91" s="7">
        <f>IF(C91="","",IFERROR(IF(AND(ISNUMBER('Resumen'!$B$14),L91&lt;='Resumen'!$B$14),"Revisar saldo",""),""))</f>
        <v/>
      </c>
      <c r="N91" s="7">
        <f>IF(COUNTA(A91:H91,O91)=0,"",IFERROR(IF(OR(A91="",B91="",C91="",D91="",E91="",F91="",G91=""),"Datos incompletos",IF(COUNTIF($B$6:$B$105,B91)&gt;1,"Folio duplicado",IF(AND(F91="Salida",L91&lt;0),"Salida excede saldo","Correcto"))),"Revisar"))</f>
        <v/>
      </c>
      <c r="O91" s="21" t="n"/>
    </row>
    <row r="92" ht="28" customHeight="1">
      <c r="A92" s="25" t="n"/>
      <c r="B92" s="10" t="n"/>
      <c r="C92" s="10" t="n"/>
      <c r="D92" s="17" t="n"/>
      <c r="E92" s="18" t="n"/>
      <c r="F92" s="18" t="n"/>
      <c r="G92" s="19" t="n"/>
      <c r="H92" s="20" t="n"/>
      <c r="I92" s="6">
        <f>IF(OR(C92="",G92="",H92=""),"",IFERROR(G92*H92,""))</f>
        <v/>
      </c>
      <c r="J92" s="13">
        <f>IF(OR(C92="",F92="",G92=""),"",IFERROR(IF(F92="Entrada",G92,0),""))</f>
        <v/>
      </c>
      <c r="K92" s="13">
        <f>IF(OR(C92="",F92="",G92=""),"",IFERROR(IF(F92="Salida",G92,0),""))</f>
        <v/>
      </c>
      <c r="L92" s="13">
        <f>IF(C92="","",IFERROR(SUMIFS($J$6:J92,$C$6:C92,C92)-SUMIFS($K$6:K92,$C$6:C92,C92),""))</f>
        <v/>
      </c>
      <c r="M92" s="7">
        <f>IF(C92="","",IFERROR(IF(AND(ISNUMBER('Resumen'!$B$14),L92&lt;='Resumen'!$B$14),"Revisar saldo",""),""))</f>
        <v/>
      </c>
      <c r="N92" s="7">
        <f>IF(COUNTA(A92:H92,O92)=0,"",IFERROR(IF(OR(A92="",B92="",C92="",D92="",E92="",F92="",G92=""),"Datos incompletos",IF(COUNTIF($B$6:$B$105,B92)&gt;1,"Folio duplicado",IF(AND(F92="Salida",L92&lt;0),"Salida excede saldo","Correcto"))),"Revisar"))</f>
        <v/>
      </c>
      <c r="O92" s="21" t="n"/>
    </row>
    <row r="93" ht="28" customHeight="1">
      <c r="A93" s="25" t="n"/>
      <c r="B93" s="10" t="n"/>
      <c r="C93" s="10" t="n"/>
      <c r="D93" s="17" t="n"/>
      <c r="E93" s="18" t="n"/>
      <c r="F93" s="18" t="n"/>
      <c r="G93" s="19" t="n"/>
      <c r="H93" s="20" t="n"/>
      <c r="I93" s="6">
        <f>IF(OR(C93="",G93="",H93=""),"",IFERROR(G93*H93,""))</f>
        <v/>
      </c>
      <c r="J93" s="13">
        <f>IF(OR(C93="",F93="",G93=""),"",IFERROR(IF(F93="Entrada",G93,0),""))</f>
        <v/>
      </c>
      <c r="K93" s="13">
        <f>IF(OR(C93="",F93="",G93=""),"",IFERROR(IF(F93="Salida",G93,0),""))</f>
        <v/>
      </c>
      <c r="L93" s="13">
        <f>IF(C93="","",IFERROR(SUMIFS($J$6:J93,$C$6:C93,C93)-SUMIFS($K$6:K93,$C$6:C93,C93),""))</f>
        <v/>
      </c>
      <c r="M93" s="7">
        <f>IF(C93="","",IFERROR(IF(AND(ISNUMBER('Resumen'!$B$14),L93&lt;='Resumen'!$B$14),"Revisar saldo",""),""))</f>
        <v/>
      </c>
      <c r="N93" s="7">
        <f>IF(COUNTA(A93:H93,O93)=0,"",IFERROR(IF(OR(A93="",B93="",C93="",D93="",E93="",F93="",G93=""),"Datos incompletos",IF(COUNTIF($B$6:$B$105,B93)&gt;1,"Folio duplicado",IF(AND(F93="Salida",L93&lt;0),"Salida excede saldo","Correcto"))),"Revisar"))</f>
        <v/>
      </c>
      <c r="O93" s="21" t="n"/>
    </row>
    <row r="94" ht="28" customHeight="1">
      <c r="A94" s="25" t="n"/>
      <c r="B94" s="10" t="n"/>
      <c r="C94" s="10" t="n"/>
      <c r="D94" s="17" t="n"/>
      <c r="E94" s="18" t="n"/>
      <c r="F94" s="18" t="n"/>
      <c r="G94" s="19" t="n"/>
      <c r="H94" s="20" t="n"/>
      <c r="I94" s="6">
        <f>IF(OR(C94="",G94="",H94=""),"",IFERROR(G94*H94,""))</f>
        <v/>
      </c>
      <c r="J94" s="13">
        <f>IF(OR(C94="",F94="",G94=""),"",IFERROR(IF(F94="Entrada",G94,0),""))</f>
        <v/>
      </c>
      <c r="K94" s="13">
        <f>IF(OR(C94="",F94="",G94=""),"",IFERROR(IF(F94="Salida",G94,0),""))</f>
        <v/>
      </c>
      <c r="L94" s="13">
        <f>IF(C94="","",IFERROR(SUMIFS($J$6:J94,$C$6:C94,C94)-SUMIFS($K$6:K94,$C$6:C94,C94),""))</f>
        <v/>
      </c>
      <c r="M94" s="7">
        <f>IF(C94="","",IFERROR(IF(AND(ISNUMBER('Resumen'!$B$14),L94&lt;='Resumen'!$B$14),"Revisar saldo",""),""))</f>
        <v/>
      </c>
      <c r="N94" s="7">
        <f>IF(COUNTA(A94:H94,O94)=0,"",IFERROR(IF(OR(A94="",B94="",C94="",D94="",E94="",F94="",G94=""),"Datos incompletos",IF(COUNTIF($B$6:$B$105,B94)&gt;1,"Folio duplicado",IF(AND(F94="Salida",L94&lt;0),"Salida excede saldo","Correcto"))),"Revisar"))</f>
        <v/>
      </c>
      <c r="O94" s="21" t="n"/>
    </row>
    <row r="95" ht="28" customHeight="1">
      <c r="A95" s="25" t="n"/>
      <c r="B95" s="10" t="n"/>
      <c r="C95" s="10" t="n"/>
      <c r="D95" s="17" t="n"/>
      <c r="E95" s="18" t="n"/>
      <c r="F95" s="18" t="n"/>
      <c r="G95" s="19" t="n"/>
      <c r="H95" s="20" t="n"/>
      <c r="I95" s="6">
        <f>IF(OR(C95="",G95="",H95=""),"",IFERROR(G95*H95,""))</f>
        <v/>
      </c>
      <c r="J95" s="13">
        <f>IF(OR(C95="",F95="",G95=""),"",IFERROR(IF(F95="Entrada",G95,0),""))</f>
        <v/>
      </c>
      <c r="K95" s="13">
        <f>IF(OR(C95="",F95="",G95=""),"",IFERROR(IF(F95="Salida",G95,0),""))</f>
        <v/>
      </c>
      <c r="L95" s="13">
        <f>IF(C95="","",IFERROR(SUMIFS($J$6:J95,$C$6:C95,C95)-SUMIFS($K$6:K95,$C$6:C95,C95),""))</f>
        <v/>
      </c>
      <c r="M95" s="7">
        <f>IF(C95="","",IFERROR(IF(AND(ISNUMBER('Resumen'!$B$14),L95&lt;='Resumen'!$B$14),"Revisar saldo",""),""))</f>
        <v/>
      </c>
      <c r="N95" s="7">
        <f>IF(COUNTA(A95:H95,O95)=0,"",IFERROR(IF(OR(A95="",B95="",C95="",D95="",E95="",F95="",G95=""),"Datos incompletos",IF(COUNTIF($B$6:$B$105,B95)&gt;1,"Folio duplicado",IF(AND(F95="Salida",L95&lt;0),"Salida excede saldo","Correcto"))),"Revisar"))</f>
        <v/>
      </c>
      <c r="O95" s="21" t="n"/>
    </row>
    <row r="96" ht="28" customHeight="1">
      <c r="A96" s="25" t="n"/>
      <c r="B96" s="10" t="n"/>
      <c r="C96" s="10" t="n"/>
      <c r="D96" s="17" t="n"/>
      <c r="E96" s="18" t="n"/>
      <c r="F96" s="18" t="n"/>
      <c r="G96" s="19" t="n"/>
      <c r="H96" s="20" t="n"/>
      <c r="I96" s="6">
        <f>IF(OR(C96="",G96="",H96=""),"",IFERROR(G96*H96,""))</f>
        <v/>
      </c>
      <c r="J96" s="13">
        <f>IF(OR(C96="",F96="",G96=""),"",IFERROR(IF(F96="Entrada",G96,0),""))</f>
        <v/>
      </c>
      <c r="K96" s="13">
        <f>IF(OR(C96="",F96="",G96=""),"",IFERROR(IF(F96="Salida",G96,0),""))</f>
        <v/>
      </c>
      <c r="L96" s="13">
        <f>IF(C96="","",IFERROR(SUMIFS($J$6:J96,$C$6:C96,C96)-SUMIFS($K$6:K96,$C$6:C96,C96),""))</f>
        <v/>
      </c>
      <c r="M96" s="7">
        <f>IF(C96="","",IFERROR(IF(AND(ISNUMBER('Resumen'!$B$14),L96&lt;='Resumen'!$B$14),"Revisar saldo",""),""))</f>
        <v/>
      </c>
      <c r="N96" s="7">
        <f>IF(COUNTA(A96:H96,O96)=0,"",IFERROR(IF(OR(A96="",B96="",C96="",D96="",E96="",F96="",G96=""),"Datos incompletos",IF(COUNTIF($B$6:$B$105,B96)&gt;1,"Folio duplicado",IF(AND(F96="Salida",L96&lt;0),"Salida excede saldo","Correcto"))),"Revisar"))</f>
        <v/>
      </c>
      <c r="O96" s="21" t="n"/>
    </row>
    <row r="97" ht="28" customHeight="1">
      <c r="A97" s="25" t="n"/>
      <c r="B97" s="10" t="n"/>
      <c r="C97" s="10" t="n"/>
      <c r="D97" s="17" t="n"/>
      <c r="E97" s="18" t="n"/>
      <c r="F97" s="18" t="n"/>
      <c r="G97" s="19" t="n"/>
      <c r="H97" s="20" t="n"/>
      <c r="I97" s="6">
        <f>IF(OR(C97="",G97="",H97=""),"",IFERROR(G97*H97,""))</f>
        <v/>
      </c>
      <c r="J97" s="13">
        <f>IF(OR(C97="",F97="",G97=""),"",IFERROR(IF(F97="Entrada",G97,0),""))</f>
        <v/>
      </c>
      <c r="K97" s="13">
        <f>IF(OR(C97="",F97="",G97=""),"",IFERROR(IF(F97="Salida",G97,0),""))</f>
        <v/>
      </c>
      <c r="L97" s="13">
        <f>IF(C97="","",IFERROR(SUMIFS($J$6:J97,$C$6:C97,C97)-SUMIFS($K$6:K97,$C$6:C97,C97),""))</f>
        <v/>
      </c>
      <c r="M97" s="7">
        <f>IF(C97="","",IFERROR(IF(AND(ISNUMBER('Resumen'!$B$14),L97&lt;='Resumen'!$B$14),"Revisar saldo",""),""))</f>
        <v/>
      </c>
      <c r="N97" s="7">
        <f>IF(COUNTA(A97:H97,O97)=0,"",IFERROR(IF(OR(A97="",B97="",C97="",D97="",E97="",F97="",G97=""),"Datos incompletos",IF(COUNTIF($B$6:$B$105,B97)&gt;1,"Folio duplicado",IF(AND(F97="Salida",L97&lt;0),"Salida excede saldo","Correcto"))),"Revisar"))</f>
        <v/>
      </c>
      <c r="O97" s="21" t="n"/>
    </row>
    <row r="98" ht="28" customHeight="1">
      <c r="A98" s="25" t="n"/>
      <c r="B98" s="10" t="n"/>
      <c r="C98" s="10" t="n"/>
      <c r="D98" s="17" t="n"/>
      <c r="E98" s="18" t="n"/>
      <c r="F98" s="18" t="n"/>
      <c r="G98" s="19" t="n"/>
      <c r="H98" s="20" t="n"/>
      <c r="I98" s="6">
        <f>IF(OR(C98="",G98="",H98=""),"",IFERROR(G98*H98,""))</f>
        <v/>
      </c>
      <c r="J98" s="13">
        <f>IF(OR(C98="",F98="",G98=""),"",IFERROR(IF(F98="Entrada",G98,0),""))</f>
        <v/>
      </c>
      <c r="K98" s="13">
        <f>IF(OR(C98="",F98="",G98=""),"",IFERROR(IF(F98="Salida",G98,0),""))</f>
        <v/>
      </c>
      <c r="L98" s="13">
        <f>IF(C98="","",IFERROR(SUMIFS($J$6:J98,$C$6:C98,C98)-SUMIFS($K$6:K98,$C$6:C98,C98),""))</f>
        <v/>
      </c>
      <c r="M98" s="7">
        <f>IF(C98="","",IFERROR(IF(AND(ISNUMBER('Resumen'!$B$14),L98&lt;='Resumen'!$B$14),"Revisar saldo",""),""))</f>
        <v/>
      </c>
      <c r="N98" s="7">
        <f>IF(COUNTA(A98:H98,O98)=0,"",IFERROR(IF(OR(A98="",B98="",C98="",D98="",E98="",F98="",G98=""),"Datos incompletos",IF(COUNTIF($B$6:$B$105,B98)&gt;1,"Folio duplicado",IF(AND(F98="Salida",L98&lt;0),"Salida excede saldo","Correcto"))),"Revisar"))</f>
        <v/>
      </c>
      <c r="O98" s="21" t="n"/>
    </row>
    <row r="99" ht="28" customHeight="1">
      <c r="A99" s="25" t="n"/>
      <c r="B99" s="10" t="n"/>
      <c r="C99" s="10" t="n"/>
      <c r="D99" s="17" t="n"/>
      <c r="E99" s="18" t="n"/>
      <c r="F99" s="18" t="n"/>
      <c r="G99" s="19" t="n"/>
      <c r="H99" s="20" t="n"/>
      <c r="I99" s="6">
        <f>IF(OR(C99="",G99="",H99=""),"",IFERROR(G99*H99,""))</f>
        <v/>
      </c>
      <c r="J99" s="13">
        <f>IF(OR(C99="",F99="",G99=""),"",IFERROR(IF(F99="Entrada",G99,0),""))</f>
        <v/>
      </c>
      <c r="K99" s="13">
        <f>IF(OR(C99="",F99="",G99=""),"",IFERROR(IF(F99="Salida",G99,0),""))</f>
        <v/>
      </c>
      <c r="L99" s="13">
        <f>IF(C99="","",IFERROR(SUMIFS($J$6:J99,$C$6:C99,C99)-SUMIFS($K$6:K99,$C$6:C99,C99),""))</f>
        <v/>
      </c>
      <c r="M99" s="7">
        <f>IF(C99="","",IFERROR(IF(AND(ISNUMBER('Resumen'!$B$14),L99&lt;='Resumen'!$B$14),"Revisar saldo",""),""))</f>
        <v/>
      </c>
      <c r="N99" s="7">
        <f>IF(COUNTA(A99:H99,O99)=0,"",IFERROR(IF(OR(A99="",B99="",C99="",D99="",E99="",F99="",G99=""),"Datos incompletos",IF(COUNTIF($B$6:$B$105,B99)&gt;1,"Folio duplicado",IF(AND(F99="Salida",L99&lt;0),"Salida excede saldo","Correcto"))),"Revisar"))</f>
        <v/>
      </c>
      <c r="O99" s="21" t="n"/>
    </row>
    <row r="100" ht="28" customHeight="1">
      <c r="A100" s="25" t="n"/>
      <c r="B100" s="10" t="n"/>
      <c r="C100" s="10" t="n"/>
      <c r="D100" s="17" t="n"/>
      <c r="E100" s="18" t="n"/>
      <c r="F100" s="18" t="n"/>
      <c r="G100" s="19" t="n"/>
      <c r="H100" s="20" t="n"/>
      <c r="I100" s="6">
        <f>IF(OR(C100="",G100="",H100=""),"",IFERROR(G100*H100,""))</f>
        <v/>
      </c>
      <c r="J100" s="13">
        <f>IF(OR(C100="",F100="",G100=""),"",IFERROR(IF(F100="Entrada",G100,0),""))</f>
        <v/>
      </c>
      <c r="K100" s="13">
        <f>IF(OR(C100="",F100="",G100=""),"",IFERROR(IF(F100="Salida",G100,0),""))</f>
        <v/>
      </c>
      <c r="L100" s="13">
        <f>IF(C100="","",IFERROR(SUMIFS($J$6:J100,$C$6:C100,C100)-SUMIFS($K$6:K100,$C$6:C100,C100),""))</f>
        <v/>
      </c>
      <c r="M100" s="7">
        <f>IF(C100="","",IFERROR(IF(AND(ISNUMBER('Resumen'!$B$14),L100&lt;='Resumen'!$B$14),"Revisar saldo",""),""))</f>
        <v/>
      </c>
      <c r="N100" s="7">
        <f>IF(COUNTA(A100:H100,O100)=0,"",IFERROR(IF(OR(A100="",B100="",C100="",D100="",E100="",F100="",G100=""),"Datos incompletos",IF(COUNTIF($B$6:$B$105,B100)&gt;1,"Folio duplicado",IF(AND(F100="Salida",L100&lt;0),"Salida excede saldo","Correcto"))),"Revisar"))</f>
        <v/>
      </c>
      <c r="O100" s="21" t="n"/>
    </row>
    <row r="101" ht="28" customHeight="1">
      <c r="A101" s="25" t="n"/>
      <c r="B101" s="10" t="n"/>
      <c r="C101" s="10" t="n"/>
      <c r="D101" s="17" t="n"/>
      <c r="E101" s="18" t="n"/>
      <c r="F101" s="18" t="n"/>
      <c r="G101" s="19" t="n"/>
      <c r="H101" s="20" t="n"/>
      <c r="I101" s="6">
        <f>IF(OR(C101="",G101="",H101=""),"",IFERROR(G101*H101,""))</f>
        <v/>
      </c>
      <c r="J101" s="13">
        <f>IF(OR(C101="",F101="",G101=""),"",IFERROR(IF(F101="Entrada",G101,0),""))</f>
        <v/>
      </c>
      <c r="K101" s="13">
        <f>IF(OR(C101="",F101="",G101=""),"",IFERROR(IF(F101="Salida",G101,0),""))</f>
        <v/>
      </c>
      <c r="L101" s="13">
        <f>IF(C101="","",IFERROR(SUMIFS($J$6:J101,$C$6:C101,C101)-SUMIFS($K$6:K101,$C$6:C101,C101),""))</f>
        <v/>
      </c>
      <c r="M101" s="7">
        <f>IF(C101="","",IFERROR(IF(AND(ISNUMBER('Resumen'!$B$14),L101&lt;='Resumen'!$B$14),"Revisar saldo",""),""))</f>
        <v/>
      </c>
      <c r="N101" s="7">
        <f>IF(COUNTA(A101:H101,O101)=0,"",IFERROR(IF(OR(A101="",B101="",C101="",D101="",E101="",F101="",G101=""),"Datos incompletos",IF(COUNTIF($B$6:$B$105,B101)&gt;1,"Folio duplicado",IF(AND(F101="Salida",L101&lt;0),"Salida excede saldo","Correcto"))),"Revisar"))</f>
        <v/>
      </c>
      <c r="O101" s="21" t="n"/>
    </row>
    <row r="102" ht="28" customHeight="1">
      <c r="A102" s="25" t="n"/>
      <c r="B102" s="10" t="n"/>
      <c r="C102" s="10" t="n"/>
      <c r="D102" s="17" t="n"/>
      <c r="E102" s="18" t="n"/>
      <c r="F102" s="18" t="n"/>
      <c r="G102" s="19" t="n"/>
      <c r="H102" s="20" t="n"/>
      <c r="I102" s="6">
        <f>IF(OR(C102="",G102="",H102=""),"",IFERROR(G102*H102,""))</f>
        <v/>
      </c>
      <c r="J102" s="13">
        <f>IF(OR(C102="",F102="",G102=""),"",IFERROR(IF(F102="Entrada",G102,0),""))</f>
        <v/>
      </c>
      <c r="K102" s="13">
        <f>IF(OR(C102="",F102="",G102=""),"",IFERROR(IF(F102="Salida",G102,0),""))</f>
        <v/>
      </c>
      <c r="L102" s="13">
        <f>IF(C102="","",IFERROR(SUMIFS($J$6:J102,$C$6:C102,C102)-SUMIFS($K$6:K102,$C$6:C102,C102),""))</f>
        <v/>
      </c>
      <c r="M102" s="7">
        <f>IF(C102="","",IFERROR(IF(AND(ISNUMBER('Resumen'!$B$14),L102&lt;='Resumen'!$B$14),"Revisar saldo",""),""))</f>
        <v/>
      </c>
      <c r="N102" s="7">
        <f>IF(COUNTA(A102:H102,O102)=0,"",IFERROR(IF(OR(A102="",B102="",C102="",D102="",E102="",F102="",G102=""),"Datos incompletos",IF(COUNTIF($B$6:$B$105,B102)&gt;1,"Folio duplicado",IF(AND(F102="Salida",L102&lt;0),"Salida excede saldo","Correcto"))),"Revisar"))</f>
        <v/>
      </c>
      <c r="O102" s="21" t="n"/>
    </row>
    <row r="103" ht="28" customHeight="1">
      <c r="A103" s="25" t="n"/>
      <c r="B103" s="10" t="n"/>
      <c r="C103" s="10" t="n"/>
      <c r="D103" s="17" t="n"/>
      <c r="E103" s="18" t="n"/>
      <c r="F103" s="18" t="n"/>
      <c r="G103" s="19" t="n"/>
      <c r="H103" s="20" t="n"/>
      <c r="I103" s="6">
        <f>IF(OR(C103="",G103="",H103=""),"",IFERROR(G103*H103,""))</f>
        <v/>
      </c>
      <c r="J103" s="13">
        <f>IF(OR(C103="",F103="",G103=""),"",IFERROR(IF(F103="Entrada",G103,0),""))</f>
        <v/>
      </c>
      <c r="K103" s="13">
        <f>IF(OR(C103="",F103="",G103=""),"",IFERROR(IF(F103="Salida",G103,0),""))</f>
        <v/>
      </c>
      <c r="L103" s="13">
        <f>IF(C103="","",IFERROR(SUMIFS($J$6:J103,$C$6:C103,C103)-SUMIFS($K$6:K103,$C$6:C103,C103),""))</f>
        <v/>
      </c>
      <c r="M103" s="7">
        <f>IF(C103="","",IFERROR(IF(AND(ISNUMBER('Resumen'!$B$14),L103&lt;='Resumen'!$B$14),"Revisar saldo",""),""))</f>
        <v/>
      </c>
      <c r="N103" s="7">
        <f>IF(COUNTA(A103:H103,O103)=0,"",IFERROR(IF(OR(A103="",B103="",C103="",D103="",E103="",F103="",G103=""),"Datos incompletos",IF(COUNTIF($B$6:$B$105,B103)&gt;1,"Folio duplicado",IF(AND(F103="Salida",L103&lt;0),"Salida excede saldo","Correcto"))),"Revisar"))</f>
        <v/>
      </c>
      <c r="O103" s="21" t="n"/>
    </row>
    <row r="104" ht="28" customHeight="1">
      <c r="A104" s="25" t="n"/>
      <c r="B104" s="10" t="n"/>
      <c r="C104" s="10" t="n"/>
      <c r="D104" s="17" t="n"/>
      <c r="E104" s="18" t="n"/>
      <c r="F104" s="18" t="n"/>
      <c r="G104" s="19" t="n"/>
      <c r="H104" s="20" t="n"/>
      <c r="I104" s="6">
        <f>IF(OR(C104="",G104="",H104=""),"",IFERROR(G104*H104,""))</f>
        <v/>
      </c>
      <c r="J104" s="13">
        <f>IF(OR(C104="",F104="",G104=""),"",IFERROR(IF(F104="Entrada",G104,0),""))</f>
        <v/>
      </c>
      <c r="K104" s="13">
        <f>IF(OR(C104="",F104="",G104=""),"",IFERROR(IF(F104="Salida",G104,0),""))</f>
        <v/>
      </c>
      <c r="L104" s="13">
        <f>IF(C104="","",IFERROR(SUMIFS($J$6:J104,$C$6:C104,C104)-SUMIFS($K$6:K104,$C$6:C104,C104),""))</f>
        <v/>
      </c>
      <c r="M104" s="7">
        <f>IF(C104="","",IFERROR(IF(AND(ISNUMBER('Resumen'!$B$14),L104&lt;='Resumen'!$B$14),"Revisar saldo",""),""))</f>
        <v/>
      </c>
      <c r="N104" s="7">
        <f>IF(COUNTA(A104:H104,O104)=0,"",IFERROR(IF(OR(A104="",B104="",C104="",D104="",E104="",F104="",G104=""),"Datos incompletos",IF(COUNTIF($B$6:$B$105,B104)&gt;1,"Folio duplicado",IF(AND(F104="Salida",L104&lt;0),"Salida excede saldo","Correcto"))),"Revisar"))</f>
        <v/>
      </c>
      <c r="O104" s="21" t="n"/>
    </row>
    <row r="105" ht="28" customHeight="1">
      <c r="A105" s="25" t="n"/>
      <c r="B105" s="10" t="n"/>
      <c r="C105" s="10" t="n"/>
      <c r="D105" s="17" t="n"/>
      <c r="E105" s="18" t="n"/>
      <c r="F105" s="18" t="n"/>
      <c r="G105" s="19" t="n"/>
      <c r="H105" s="20" t="n"/>
      <c r="I105" s="6">
        <f>IF(OR(C105="",G105="",H105=""),"",IFERROR(G105*H105,""))</f>
        <v/>
      </c>
      <c r="J105" s="13">
        <f>IF(OR(C105="",F105="",G105=""),"",IFERROR(IF(F105="Entrada",G105,0),""))</f>
        <v/>
      </c>
      <c r="K105" s="13">
        <f>IF(OR(C105="",F105="",G105=""),"",IFERROR(IF(F105="Salida",G105,0),""))</f>
        <v/>
      </c>
      <c r="L105" s="13">
        <f>IF(C105="","",IFERROR(SUMIFS($J$6:J105,$C$6:C105,C105)-SUMIFS($K$6:K105,$C$6:C105,C105),""))</f>
        <v/>
      </c>
      <c r="M105" s="7">
        <f>IF(C105="","",IFERROR(IF(AND(ISNUMBER('Resumen'!$B$14),L105&lt;='Resumen'!$B$14),"Revisar saldo",""),""))</f>
        <v/>
      </c>
      <c r="N105" s="7">
        <f>IF(COUNTA(A105:H105,O105)=0,"",IFERROR(IF(OR(A105="",B105="",C105="",D105="",E105="",F105="",G105=""),"Datos incompletos",IF(COUNTIF($B$6:$B$105,B105)&gt;1,"Folio duplicado",IF(AND(F105="Salida",L105&lt;0),"Salida excede saldo","Correcto"))),"Revisar"))</f>
        <v/>
      </c>
      <c r="O105" s="21" t="n"/>
    </row>
  </sheetData>
  <autoFilter ref="A5:O105"/>
  <mergeCells count="2">
    <mergeCell ref="A1:O1"/>
    <mergeCell ref="A2:O2"/>
  </mergeCells>
  <conditionalFormatting sqref="L6:L105">
    <cfRule type="cellIs" priority="1" operator="lessThan" dxfId="1">
      <formula>0</formula>
    </cfRule>
  </conditionalFormatting>
  <conditionalFormatting sqref="M6:M105">
    <cfRule type="expression" priority="2" dxfId="2" stopIfTrue="1">
      <formula>M6="Revisar saldo"</formula>
    </cfRule>
  </conditionalFormatting>
  <conditionalFormatting sqref="N6:N105">
    <cfRule type="expression" priority="3" dxfId="0" stopIfTrue="1">
      <formula>N6="Correcto"</formula>
    </cfRule>
    <cfRule type="expression" priority="4" dxfId="3" stopIfTrue="1">
      <formula>N6="Datos incompletos"</formula>
    </cfRule>
    <cfRule type="expression" priority="5" dxfId="1" stopIfTrue="1">
      <formula>N6="Folio duplicado"</formula>
    </cfRule>
    <cfRule type="expression" priority="6" dxfId="4" stopIfTrue="1">
      <formula>N6="Salida excede saldo"</formula>
    </cfRule>
    <cfRule type="expression" priority="7" dxfId="1" stopIfTrue="1">
      <formula>N6="Revisar"</formula>
    </cfRule>
  </conditionalFormatting>
  <dataValidations count="9">
    <dataValidation sqref="A6:A105" showErrorMessage="1" showInputMessage="1" allowBlank="1" errorTitle="Captura no válida" error="Verifica el dato capturado y vuelve a intentarlo." promptTitle="Fecha" prompt="Captura una fecha válida o deja la celda vacía." type="custom" errorStyle="stop">
      <formula1>=OR(A6="",ISNUMBER(A6))</formula1>
    </dataValidation>
    <dataValidation sqref="B6:B105" showErrorMessage="1" showInputMessage="1" allowBlank="1" errorTitle="Captura no válida" error="Verifica el dato capturado y vuelve a intentarlo." promptTitle="Folio" prompt="Captura un folio de hasta 30 caracteres o deja la celda vacía." type="custom" errorStyle="stop">
      <formula1>=OR(B6="",AND(LEN(B6)&lt;=30,LEN(TRIM(B6))&gt;0))</formula1>
    </dataValidation>
    <dataValidation sqref="C6:C105" showErrorMessage="1" showInputMessage="1" allowBlank="1" errorTitle="Captura no válida" error="Verifica el dato capturado y vuelve a intentarlo." promptTitle="Código de producto" prompt="Captura un código de hasta 40 caracteres o deja la celda vacía." type="custom" errorStyle="stop">
      <formula1>=OR(C6="",AND(LEN(C6)&lt;=40,LEN(TRIM(C6))&gt;0))</formula1>
    </dataValidation>
    <dataValidation sqref="D6:D105" showErrorMessage="1" showInputMessage="1" allowBlank="1" errorTitle="Captura no válida" error="Verifica el dato capturado y vuelve a intentarlo." promptTitle="Descripción" prompt="Captura una descripción de hasta 120 caracteres o deja la celda vacía." type="custom" errorStyle="stop">
      <formula1>=OR(D6="",AND(LEN(D6)&lt;=120,LEN(TRIM(D6))&gt;0))</formula1>
    </dataValidation>
    <dataValidation sqref="E6:E105" showErrorMessage="1" showInputMessage="1" allowBlank="1" errorTitle="Captura no válida" error="Verifica el dato capturado y vuelve a intentarlo." promptTitle="Unidad de medida" prompt="Selecciona la unidad de medida correspondiente." type="list" errorStyle="stop">
      <formula1>"Pieza,Kg,Litro,Caja,Paquete,Otro"</formula1>
    </dataValidation>
    <dataValidation sqref="F6:F105" showErrorMessage="1" showInputMessage="1" allowBlank="1" errorTitle="Captura no válida" error="Verifica el dato capturado y vuelve a intentarlo." promptTitle="Tipo de movimiento" prompt="Selecciona si el movimiento es una entrada o una salida." type="list" errorStyle="stop">
      <formula1>"Entrada,Salida"</formula1>
    </dataValidation>
    <dataValidation sqref="G6:G105" showErrorMessage="1" showInputMessage="1" allowBlank="1" errorTitle="Captura no válida" error="Verifica el dato capturado y vuelve a intentarlo." promptTitle="Cantidad" prompt="Captura una cantidad mayor que cero o deja la celda vacía." type="custom" errorStyle="stop">
      <formula1>=OR(G6="",AND(ISNUMBER(G6),G6&gt;0))</formula1>
    </dataValidation>
    <dataValidation sqref="H6:H105" showErrorMessage="1" showInputMessage="1" allowBlank="1" errorTitle="Captura no válida" error="Verifica el dato capturado y vuelve a intentarlo." promptTitle="Valor unitario" prompt="Captura un valor igual o mayor que cero o deja la celda vacía." type="custom" errorStyle="stop">
      <formula1>=OR(H6="",AND(ISNUMBER(H6),H6&gt;=0))</formula1>
    </dataValidation>
    <dataValidation sqref="O6:O105" showErrorMessage="1" showInputMessage="1" allowBlank="1" errorTitle="Captura no válida" error="Verifica el dato capturado y vuelve a intentarlo." promptTitle="Observaciones" prompt="Captura hasta 250 caracteres." type="custom" errorStyle="stop">
      <formula1>=OR(O6="",LEN(O6)&lt;=250)</formula1>
    </dataValidation>
  </dataValidation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0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26" t="inlineStr">
        <is>
          <t>Instrucciones de uso</t>
        </is>
      </c>
      <c r="B1" s="27" t="n"/>
      <c r="C1" s="27" t="n"/>
      <c r="D1" s="27" t="n"/>
      <c r="E1" s="27" t="n"/>
      <c r="F1" s="28" t="n"/>
    </row>
    <row r="2">
      <c r="A2" s="22" t="n"/>
      <c r="B2" s="22" t="n"/>
      <c r="C2" s="22" t="n"/>
      <c r="D2" s="22" t="n"/>
      <c r="E2" s="22" t="n"/>
      <c r="F2" s="22" t="n"/>
    </row>
    <row r="3" ht="46" customHeight="1">
      <c r="A3" s="23" t="inlineStr">
        <is>
          <t>Objetivo</t>
        </is>
      </c>
      <c r="B3" s="15" t="inlineStr">
        <is>
          <t>Registra entradas y salidas de mercancía y consulta el saldo acumulado por código de producto. El saldo se calcula con el orden de los renglones capturados en la hoja Movimientos.</t>
        </is>
      </c>
      <c r="C3" s="22" t="n"/>
      <c r="D3" s="22" t="n"/>
      <c r="E3" s="22" t="n"/>
      <c r="F3" s="22" t="n"/>
    </row>
    <row r="4">
      <c r="A4" s="22" t="n"/>
      <c r="B4" s="22" t="n"/>
      <c r="C4" s="22" t="n"/>
      <c r="D4" s="22" t="n"/>
      <c r="E4" s="22" t="n"/>
      <c r="F4" s="22" t="n"/>
    </row>
    <row r="5">
      <c r="A5" s="22" t="n"/>
      <c r="B5" s="22" t="n"/>
      <c r="C5" s="22" t="n"/>
      <c r="D5" s="22" t="n"/>
      <c r="E5" s="22" t="n"/>
      <c r="F5" s="22" t="n"/>
    </row>
    <row r="6" ht="34" customHeight="1">
      <c r="A6" s="24" t="inlineStr">
        <is>
          <t>1</t>
        </is>
      </c>
      <c r="B6" s="14" t="inlineStr">
        <is>
          <t>Revisa el parámetro opcional de saldo en la hoja Resumen. Déjalo vacío si no deseas usar alertas de saldo.</t>
        </is>
      </c>
      <c r="C6" s="22" t="n"/>
      <c r="D6" s="22" t="n"/>
      <c r="E6" s="22" t="n"/>
      <c r="F6" s="22" t="n"/>
    </row>
    <row r="7" ht="34" customHeight="1">
      <c r="A7" s="24" t="inlineStr">
        <is>
          <t>2</t>
        </is>
      </c>
      <c r="B7" s="14" t="inlineStr">
        <is>
          <t>Registra un movimiento por renglón en la hoja Movimientos.</t>
        </is>
      </c>
      <c r="C7" s="22" t="n"/>
      <c r="D7" s="22" t="n"/>
      <c r="E7" s="22" t="n"/>
      <c r="F7" s="22" t="n"/>
    </row>
    <row r="8" ht="34" customHeight="1">
      <c r="A8" s="24" t="inlineStr">
        <is>
          <t>3</t>
        </is>
      </c>
      <c r="B8" s="14" t="inlineStr">
        <is>
          <t>Captura fecha, folio, código, descripción, unidad de medida, tipo de movimiento y cantidad.</t>
        </is>
      </c>
      <c r="C8" s="22" t="n"/>
      <c r="D8" s="22" t="n"/>
      <c r="E8" s="22" t="n"/>
      <c r="F8" s="22" t="n"/>
    </row>
    <row r="9" ht="34" customHeight="1">
      <c r="A9" s="24" t="inlineStr">
        <is>
          <t>4</t>
        </is>
      </c>
      <c r="B9" s="14" t="inlineStr">
        <is>
          <t>Usa el mismo código y la misma unidad de medida para el mismo producto.</t>
        </is>
      </c>
      <c r="C9" s="22" t="n"/>
      <c r="D9" s="22" t="n"/>
      <c r="E9" s="22" t="n"/>
      <c r="F9" s="22" t="n"/>
    </row>
    <row r="10" ht="34" customHeight="1">
      <c r="A10" s="24" t="inlineStr">
        <is>
          <t>5</t>
        </is>
      </c>
      <c r="B10" s="14" t="inlineStr">
        <is>
          <t>Selecciona Entrada o Salida según corresponda.</t>
        </is>
      </c>
      <c r="C10" s="22" t="n"/>
      <c r="D10" s="22" t="n"/>
      <c r="E10" s="22" t="n"/>
      <c r="F10" s="22" t="n"/>
    </row>
    <row r="11" ht="34" customHeight="1">
      <c r="A11" s="24" t="inlineStr">
        <is>
          <t>6</t>
        </is>
      </c>
      <c r="B11" s="14" t="inlineStr">
        <is>
          <t>Revisa las columnas Alerta de saldo y Estado de captura antes de considerar terminado el registro.</t>
        </is>
      </c>
      <c r="C11" s="22" t="n"/>
      <c r="D11" s="22" t="n"/>
      <c r="E11" s="22" t="n"/>
      <c r="F11" s="22" t="n"/>
    </row>
    <row r="12">
      <c r="A12" s="22" t="n"/>
      <c r="B12" s="22" t="n"/>
      <c r="C12" s="22" t="n"/>
      <c r="D12" s="22" t="n"/>
      <c r="E12" s="22" t="n"/>
      <c r="F12" s="22" t="n"/>
    </row>
    <row r="13" ht="34" customHeight="1">
      <c r="A13" s="24" t="inlineStr">
        <is>
          <t>Fecha</t>
        </is>
      </c>
      <c r="B13" s="14" t="inlineStr">
        <is>
          <t>Fecha del movimiento, visible como d/m/Y.</t>
        </is>
      </c>
      <c r="C13" s="22" t="n"/>
      <c r="D13" s="22" t="n"/>
      <c r="E13" s="22" t="n"/>
      <c r="F13" s="22" t="n"/>
    </row>
    <row r="14" ht="34" customHeight="1">
      <c r="A14" s="24" t="inlineStr">
        <is>
          <t>Folio</t>
        </is>
      </c>
      <c r="B14" s="14" t="inlineStr">
        <is>
          <t>Identificador interno del movimiento. Debe ser único.</t>
        </is>
      </c>
      <c r="C14" s="22" t="n"/>
      <c r="D14" s="22" t="n"/>
      <c r="E14" s="22" t="n"/>
      <c r="F14" s="22" t="n"/>
    </row>
    <row r="15" ht="34" customHeight="1">
      <c r="A15" s="24" t="inlineStr">
        <is>
          <t>Código de producto</t>
        </is>
      </c>
      <c r="B15" s="14" t="inlineStr">
        <is>
          <t>Clave que identifica el producto dentro del libro.</t>
        </is>
      </c>
      <c r="C15" s="22" t="n"/>
      <c r="D15" s="22" t="n"/>
      <c r="E15" s="22" t="n"/>
      <c r="F15" s="22" t="n"/>
    </row>
    <row r="16" ht="34" customHeight="1">
      <c r="A16" s="24" t="inlineStr">
        <is>
          <t>Producto o descripción</t>
        </is>
      </c>
      <c r="B16" s="14" t="inlineStr">
        <is>
          <t>Nombre suficiente para reconocer la mercancía.</t>
        </is>
      </c>
      <c r="C16" s="22" t="n"/>
      <c r="D16" s="22" t="n"/>
      <c r="E16" s="22" t="n"/>
      <c r="F16" s="22" t="n"/>
    </row>
    <row r="17" ht="34" customHeight="1">
      <c r="A17" s="24" t="inlineStr">
        <is>
          <t>Unidad de medida</t>
        </is>
      </c>
      <c r="B17" s="14" t="inlineStr">
        <is>
          <t>Usa una unidad consistente para cada código.</t>
        </is>
      </c>
      <c r="C17" s="22" t="n"/>
      <c r="D17" s="22" t="n"/>
      <c r="E17" s="22" t="n"/>
      <c r="F17" s="22" t="n"/>
    </row>
    <row r="18" ht="34" customHeight="1">
      <c r="A18" s="24" t="inlineStr">
        <is>
          <t>Tipo de movimiento</t>
        </is>
      </c>
      <c r="B18" s="14" t="inlineStr">
        <is>
          <t>Entrada o Salida.</t>
        </is>
      </c>
      <c r="C18" s="22" t="n"/>
      <c r="D18" s="22" t="n"/>
      <c r="E18" s="22" t="n"/>
      <c r="F18" s="22" t="n"/>
    </row>
    <row r="19" ht="34" customHeight="1">
      <c r="A19" s="24" t="inlineStr">
        <is>
          <t>Cantidad</t>
        </is>
      </c>
      <c r="B19" s="14" t="inlineStr">
        <is>
          <t>Debe ser mayor que cero.</t>
        </is>
      </c>
      <c r="C19" s="22" t="n"/>
      <c r="D19" s="22" t="n"/>
      <c r="E19" s="22" t="n"/>
      <c r="F19" s="22" t="n"/>
    </row>
    <row r="20" ht="34" customHeight="1">
      <c r="A20" s="24" t="inlineStr">
        <is>
          <t>Valor unitario de referencia y observaciones</t>
        </is>
      </c>
      <c r="B20" s="14" t="inlineStr">
        <is>
          <t>El valor unitario es opcional y se usa únicamente para calcular el importe de referencia en MXN. Las observaciones son opcionales para anotar contexto del movimiento.</t>
        </is>
      </c>
      <c r="C20" s="22" t="n"/>
      <c r="D20" s="22" t="n"/>
      <c r="E20" s="22" t="n"/>
      <c r="F20" s="22" t="n"/>
    </row>
    <row r="21">
      <c r="A21" s="22" t="n"/>
      <c r="B21" s="22" t="n"/>
      <c r="C21" s="22" t="n"/>
      <c r="D21" s="22" t="n"/>
      <c r="E21" s="22" t="n"/>
      <c r="F21" s="22" t="n"/>
    </row>
    <row r="22" ht="34" customHeight="1">
      <c r="A22" s="24" t="inlineStr">
        <is>
          <t>Correcto</t>
        </is>
      </c>
      <c r="B22" s="14" t="inlineStr">
        <is>
          <t>El renglón tiene los campos requeridos y no presenta una alerta de captura.</t>
        </is>
      </c>
      <c r="C22" s="22" t="n"/>
      <c r="D22" s="22" t="n"/>
      <c r="E22" s="22" t="n"/>
      <c r="F22" s="22" t="n"/>
    </row>
    <row r="23" ht="34" customHeight="1">
      <c r="A23" s="24" t="inlineStr">
        <is>
          <t>Datos incompletos</t>
        </is>
      </c>
      <c r="B23" s="14" t="inlineStr">
        <is>
          <t>Completa los campos obligatorios del movimiento.</t>
        </is>
      </c>
      <c r="C23" s="22" t="n"/>
      <c r="D23" s="22" t="n"/>
      <c r="E23" s="22" t="n"/>
      <c r="F23" s="22" t="n"/>
    </row>
    <row r="24" ht="34" customHeight="1">
      <c r="A24" s="24" t="inlineStr">
        <is>
          <t>Folio duplicado</t>
        </is>
      </c>
      <c r="B24" s="14" t="inlineStr">
        <is>
          <t>Revisa que el folio no esté repetido en otro renglón.</t>
        </is>
      </c>
      <c r="C24" s="22" t="n"/>
      <c r="D24" s="22" t="n"/>
      <c r="E24" s="22" t="n"/>
      <c r="F24" s="22" t="n"/>
    </row>
    <row r="25" ht="34" customHeight="1">
      <c r="A25" s="24" t="inlineStr">
        <is>
          <t>Salida excede saldo</t>
        </is>
      </c>
      <c r="B25" s="14" t="inlineStr">
        <is>
          <t>Revisa la cantidad de salida y los movimientos previos del mismo código.</t>
        </is>
      </c>
      <c r="C25" s="22" t="n"/>
      <c r="D25" s="22" t="n"/>
      <c r="E25" s="22" t="n"/>
      <c r="F25" s="22" t="n"/>
    </row>
    <row r="26" ht="34" customHeight="1">
      <c r="A26" s="24" t="inlineStr">
        <is>
          <t>Revisar saldo</t>
        </is>
      </c>
      <c r="B26" s="14" t="inlineStr">
        <is>
          <t>El saldo de ese renglón es igual o menor al umbral operativo definido en Resumen.</t>
        </is>
      </c>
      <c r="C26" s="22" t="n"/>
      <c r="D26" s="22" t="n"/>
      <c r="E26" s="22" t="n"/>
      <c r="F26" s="22" t="n"/>
    </row>
    <row r="27" ht="34" customHeight="1">
      <c r="A27" s="24" t="inlineStr">
        <is>
          <t>Revisar</t>
        </is>
      </c>
      <c r="B27" s="14" t="inlineStr">
        <is>
          <t>Verifica el renglón y sus fórmulas.</t>
        </is>
      </c>
      <c r="C27" s="22" t="n"/>
      <c r="D27" s="22" t="n"/>
      <c r="E27" s="22" t="n"/>
      <c r="F27" s="22" t="n"/>
    </row>
    <row r="28">
      <c r="A28" s="22" t="n"/>
      <c r="B28" s="22" t="n"/>
      <c r="C28" s="22" t="n"/>
      <c r="D28" s="22" t="n"/>
      <c r="E28" s="22" t="n"/>
      <c r="F28" s="22" t="n"/>
    </row>
    <row r="29" ht="58" customHeight="1">
      <c r="A29" s="23" t="inlineStr">
        <is>
          <t>Orden de captura</t>
        </is>
      </c>
      <c r="B29" s="15" t="inlineStr">
        <is>
          <t>El saldo acumulado depende del orden de los renglones. Registra las operaciones en la secuencia en que deseas controlar el inventario. Si necesitas documentar una corrección, registra un nuevo movimiento y explica el motivo en Observaciones. No borres fórmulas de las columnas calculadas.</t>
        </is>
      </c>
      <c r="C29" s="22" t="n"/>
      <c r="D29" s="22" t="n"/>
      <c r="E29" s="22" t="n"/>
      <c r="F29" s="22" t="n"/>
    </row>
    <row r="30">
      <c r="A30" s="22" t="n"/>
      <c r="B30" s="22" t="n"/>
      <c r="C30" s="22" t="n"/>
      <c r="D30" s="22" t="n"/>
      <c r="E30" s="22" t="n"/>
      <c r="F30" s="22" t="n"/>
    </row>
    <row r="31">
      <c r="A31" s="22" t="n"/>
      <c r="B31" s="22" t="n"/>
      <c r="C31" s="22" t="n"/>
      <c r="D31" s="22" t="n"/>
      <c r="E31" s="22" t="n"/>
      <c r="F31" s="22" t="n"/>
    </row>
    <row r="32">
      <c r="A32" s="22" t="n"/>
      <c r="B32" s="22" t="n"/>
      <c r="C32" s="22" t="n"/>
      <c r="D32" s="22" t="n"/>
      <c r="E32" s="22" t="n"/>
      <c r="F32" s="22" t="n"/>
    </row>
    <row r="33">
      <c r="A33" s="22" t="n"/>
      <c r="B33" s="22" t="n"/>
      <c r="C33" s="22" t="n"/>
      <c r="D33" s="22" t="n"/>
      <c r="E33" s="22" t="n"/>
      <c r="F33" s="22" t="n"/>
    </row>
    <row r="34" ht="58" customHeight="1">
      <c r="A34" s="23" t="inlineStr">
        <is>
          <t>Capacidad inicial</t>
        </is>
      </c>
      <c r="B34" s="15" t="inlineStr">
        <is>
          <t>La hoja Movimientos está preparada para 100 renglones operativos, de la fila 6 a la 105. Si necesitas más capacidad, copia hacia abajo la última fila preparada, incluyendo fórmulas, formatos y validaciones, y amplía los rangos de fórmulas en Resumen de manera consistente.</t>
        </is>
      </c>
      <c r="C34" s="22" t="n"/>
      <c r="D34" s="22" t="n"/>
      <c r="E34" s="22" t="n"/>
      <c r="F34" s="22" t="n"/>
    </row>
    <row r="35">
      <c r="A35" s="22" t="n"/>
      <c r="B35" s="22" t="n"/>
      <c r="C35" s="22" t="n"/>
      <c r="D35" s="22" t="n"/>
      <c r="E35" s="22" t="n"/>
      <c r="F35" s="22" t="n"/>
    </row>
    <row r="36">
      <c r="A36" s="22" t="n"/>
      <c r="B36" s="22" t="n"/>
      <c r="C36" s="22" t="n"/>
      <c r="D36" s="22" t="n"/>
      <c r="E36" s="22" t="n"/>
      <c r="F36" s="22" t="n"/>
    </row>
    <row r="37">
      <c r="A37" s="22" t="n"/>
      <c r="B37" s="22" t="n"/>
      <c r="C37" s="22" t="n"/>
      <c r="D37" s="22" t="n"/>
      <c r="E37" s="22" t="n"/>
      <c r="F37" s="22" t="n"/>
    </row>
    <row r="38" ht="58" customHeight="1">
      <c r="A38" s="23" t="inlineStr">
        <is>
          <t>Límites de la herramienta</t>
        </is>
      </c>
      <c r="B38" s="15" t="inlineStr">
        <is>
          <t>Esta herramienta es un apoyo operativo para el control de movimientos de inventario. No sustituye conteos físicos, directorios de productos, sistemas administrativos, contabilidad, facturación, trámites oficiales ni asesoría profesional.</t>
        </is>
      </c>
      <c r="C38" s="22" t="n"/>
      <c r="D38" s="22" t="n"/>
      <c r="E38" s="22" t="n"/>
      <c r="F38" s="22" t="n"/>
    </row>
    <row r="39">
      <c r="A39" s="22" t="n"/>
      <c r="B39" s="22" t="n"/>
      <c r="C39" s="22" t="n"/>
      <c r="D39" s="22" t="n"/>
      <c r="E39" s="22" t="n"/>
      <c r="F39" s="22" t="n"/>
    </row>
    <row r="40">
      <c r="A40" s="22" t="n"/>
      <c r="B40" s="22" t="n"/>
      <c r="C40" s="22" t="n"/>
      <c r="D40" s="22" t="n"/>
      <c r="E40" s="22" t="n"/>
      <c r="F40" s="22" t="n"/>
    </row>
    <row r="41">
      <c r="A41" s="22" t="n"/>
      <c r="B41" s="22" t="n"/>
      <c r="C41" s="22" t="n"/>
      <c r="D41" s="22" t="n"/>
      <c r="E41" s="22" t="n"/>
      <c r="F41" s="22" t="n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2026-09-01T21:49:48Z</dcterms:created>
  <dcterms:modified xmlns:dcterms="http://purl.org/dc/terms/" xmlns:xsi="http://www.w3.org/2001/XMLSchema-instance" xsi:type="dcterms:W3CDTF">2026-09-01T21:49:48Z</dcterms:modified>
</cp:coreProperties>
</file>