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umen" sheetId="1" state="visible" r:id="rId1"/>
    <sheet xmlns:r="http://schemas.openxmlformats.org/officeDocument/2006/relationships" name="Control de despachos" sheetId="2" state="visible" r:id="rId2"/>
    <sheet xmlns:r="http://schemas.openxmlformats.org/officeDocument/2006/relationships" name="Catálogos y parámetros" sheetId="3" state="visible" r:id="rId3"/>
    <sheet xmlns:r="http://schemas.openxmlformats.org/officeDocument/2006/relationships" name="Instrucciones" sheetId="4" state="visible" r:id="rId4"/>
  </sheets>
  <definedNames>
    <definedName name="_xlnm._FilterDatabase" localSheetId="1" hidden="1">'Control de despachos'!$A$6:$X$106</definedName>
  </definedNames>
  <calcPr calcId="124519" fullCalcOnLoad="1"/>
</workbook>
</file>

<file path=xl/styles.xml><?xml version="1.0" encoding="utf-8"?>
<styleSheet xmlns="http://schemas.openxmlformats.org/spreadsheetml/2006/main">
  <numFmts count="4">
    <numFmt numFmtId="164" formatCode="0.0%"/>
    <numFmt numFmtId="165" formatCode="d/m/yyyy"/>
    <numFmt numFmtId="166" formatCode="d/m/yyyy h:mm"/>
    <numFmt numFmtId="167" formatCode="[h]:mm"/>
  </numFmts>
  <fonts count="8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FFFFFF"/>
      <sz val="10"/>
    </font>
    <font>
      <name val="Calibri"/>
      <b val="1"/>
      <color rgb="00123B5D"/>
      <sz val="11"/>
    </font>
    <font>
      <name val="Calibri"/>
      <b val="1"/>
      <color rgb="00123B5D"/>
      <sz val="16"/>
    </font>
    <font>
      <name val="Calibri"/>
      <b val="1"/>
      <color rgb="00FFFFFF"/>
      <sz val="11"/>
    </font>
    <font>
      <name val="Calibri"/>
      <color rgb="001F2937"/>
      <sz val="10"/>
    </font>
    <font>
      <name val="Calibri"/>
      <b val="1"/>
      <color rgb="001F2937"/>
      <sz val="10"/>
    </font>
  </fonts>
  <fills count="13">
    <fill>
      <patternFill/>
    </fill>
    <fill>
      <patternFill patternType="gray125"/>
    </fill>
    <fill>
      <patternFill patternType="solid">
        <fgColor rgb="00123B5D"/>
      </patternFill>
    </fill>
    <fill>
      <patternFill patternType="solid">
        <fgColor rgb="00C75B39"/>
      </patternFill>
    </fill>
    <fill>
      <patternFill patternType="solid">
        <fgColor rgb="00FFFFFF"/>
      </patternFill>
    </fill>
    <fill>
      <patternFill patternType="solid">
        <fgColor rgb="00F8D7DA"/>
      </patternFill>
    </fill>
    <fill>
      <patternFill patternType="solid">
        <fgColor rgb="00D9EAF7"/>
      </patternFill>
    </fill>
    <fill>
      <patternFill patternType="solid">
        <fgColor rgb="00D9EAD3"/>
      </patternFill>
    </fill>
    <fill>
      <patternFill patternType="solid">
        <fgColor rgb="00146B4A"/>
      </patternFill>
    </fill>
    <fill>
      <patternFill patternType="solid">
        <fgColor rgb="00F7E7B3"/>
      </patternFill>
    </fill>
    <fill>
      <patternFill patternType="solid">
        <fgColor rgb="00FFF3D6"/>
      </patternFill>
    </fill>
    <fill>
      <patternFill patternType="solid">
        <fgColor rgb="00DCE6F1"/>
      </patternFill>
    </fill>
    <fill>
      <patternFill patternType="solid">
        <fgColor rgb="00FFF2CC"/>
      </patternFill>
    </fill>
  </fills>
  <borders count="6">
    <border>
      <left/>
      <right/>
      <top/>
      <bottom/>
      <diagonal/>
    </border>
    <border>
      <left style="thin">
        <color rgb="00CBD5D8"/>
      </left>
      <right style="thin">
        <color rgb="00CBD5D8"/>
      </right>
      <top style="thin">
        <color rgb="00CBD5D8"/>
      </top>
      <bottom style="thin">
        <color rgb="00CBD5D8"/>
      </bottom>
    </border>
    <border>
      <left/>
      <right/>
      <top style="thin">
        <color rgb="00CBD5D8"/>
      </top>
      <bottom/>
      <diagonal/>
    </border>
    <border>
      <left/>
      <right style="thin">
        <color rgb="00CBD5D8"/>
      </right>
      <top style="thin">
        <color rgb="00CBD5D8"/>
      </top>
      <bottom/>
      <diagonal/>
    </border>
    <border>
      <left/>
      <right/>
      <top style="thin">
        <color rgb="00CBD5D8"/>
      </top>
      <bottom style="thin">
        <color rgb="00CBD5D8"/>
      </bottom>
      <diagonal/>
    </border>
    <border>
      <left/>
      <right style="thin">
        <color rgb="00CBD5D8"/>
      </right>
      <top style="thin">
        <color rgb="00CBD5D8"/>
      </top>
      <bottom style="thin">
        <color rgb="00CBD5D8"/>
      </bottom>
      <diagonal/>
    </border>
  </borders>
  <cellStyleXfs count="1">
    <xf numFmtId="0" fontId="0" fillId="0" borderId="0"/>
  </cellStyleXfs>
  <cellXfs count="50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2" borderId="1" pivotButton="0" quotePrefix="0" xfId="0"/>
    <xf numFmtId="0" fontId="2" fillId="3" borderId="1" applyAlignment="1" pivotButton="0" quotePrefix="0" xfId="0">
      <alignment horizontal="left" vertical="center" wrapText="1"/>
    </xf>
    <xf numFmtId="0" fontId="0" fillId="3" borderId="1" pivotButton="0" quotePrefix="0" xfId="0"/>
    <xf numFmtId="0" fontId="3" fillId="0" borderId="1" applyAlignment="1" pivotButton="0" quotePrefix="0" xfId="0">
      <alignment horizontal="left" vertical="center"/>
    </xf>
    <xf numFmtId="3" fontId="4" fillId="4" borderId="1" applyAlignment="1" pivotButton="0" quotePrefix="0" xfId="0">
      <alignment horizontal="center" vertical="center"/>
    </xf>
    <xf numFmtId="3" fontId="4" fillId="5" borderId="1" applyAlignment="1" pivotButton="0" quotePrefix="0" xfId="0">
      <alignment horizontal="center" vertical="center"/>
    </xf>
    <xf numFmtId="164" fontId="4" fillId="6" borderId="1" applyAlignment="1" pivotButton="0" quotePrefix="0" xfId="0">
      <alignment horizontal="center" vertical="center"/>
    </xf>
    <xf numFmtId="3" fontId="4" fillId="7" borderId="1" applyAlignment="1" pivotButton="0" quotePrefix="0" xfId="0">
      <alignment horizontal="center" vertical="center"/>
    </xf>
    <xf numFmtId="0" fontId="5" fillId="8" borderId="1" applyAlignment="1" pivotButton="0" quotePrefix="0" xfId="0">
      <alignment horizontal="center" vertical="center"/>
    </xf>
    <xf numFmtId="0" fontId="6" fillId="9" borderId="1" applyAlignment="1" pivotButton="0" quotePrefix="0" xfId="0">
      <alignment horizontal="left" vertical="center"/>
    </xf>
    <xf numFmtId="3" fontId="6" fillId="9" borderId="1" applyAlignment="1" pivotButton="0" quotePrefix="0" xfId="0">
      <alignment horizontal="center" vertical="center"/>
    </xf>
    <xf numFmtId="0" fontId="6" fillId="4" borderId="1" applyAlignment="1" pivotButton="0" quotePrefix="0" xfId="0">
      <alignment horizontal="center" vertical="center"/>
    </xf>
    <xf numFmtId="3" fontId="6" fillId="4" borderId="1" applyAlignment="1" pivotButton="0" quotePrefix="0" xfId="0">
      <alignment horizontal="center" vertical="center"/>
    </xf>
    <xf numFmtId="0" fontId="6" fillId="4" borderId="1" applyAlignment="1" pivotButton="0" quotePrefix="0" xfId="0">
      <alignment horizontal="left" vertical="center"/>
    </xf>
    <xf numFmtId="0" fontId="5" fillId="8" borderId="1" applyAlignment="1" pivotButton="0" quotePrefix="0" xfId="0">
      <alignment horizontal="center" vertical="center" wrapText="1"/>
    </xf>
    <xf numFmtId="165" fontId="6" fillId="10" borderId="1" applyAlignment="1" pivotButton="0" quotePrefix="0" xfId="0">
      <alignment horizontal="center" vertical="center"/>
    </xf>
    <xf numFmtId="49" fontId="6" fillId="10" borderId="1" applyAlignment="1" pivotButton="0" quotePrefix="0" xfId="0">
      <alignment horizontal="center" vertical="center"/>
    </xf>
    <xf numFmtId="0" fontId="6" fillId="10" borderId="1" applyAlignment="1" pivotButton="0" quotePrefix="0" xfId="0">
      <alignment horizontal="left" vertical="center" wrapText="1"/>
    </xf>
    <xf numFmtId="3" fontId="6" fillId="10" borderId="1" applyAlignment="1" pivotButton="0" quotePrefix="0" xfId="0">
      <alignment horizontal="center" vertical="center"/>
    </xf>
    <xf numFmtId="3" fontId="6" fillId="11" borderId="1" applyAlignment="1" pivotButton="0" quotePrefix="0" xfId="0">
      <alignment horizontal="center" vertical="center"/>
    </xf>
    <xf numFmtId="0" fontId="6" fillId="10" borderId="1" applyAlignment="1" pivotButton="0" quotePrefix="0" xfId="0">
      <alignment horizontal="center" vertical="center"/>
    </xf>
    <xf numFmtId="166" fontId="6" fillId="10" borderId="1" applyAlignment="1" pivotButton="0" quotePrefix="0" xfId="0">
      <alignment horizontal="center" vertical="center"/>
    </xf>
    <xf numFmtId="167" fontId="6" fillId="11" borderId="1" applyAlignment="1" pivotButton="0" quotePrefix="0" xfId="0">
      <alignment horizontal="center" vertical="center"/>
    </xf>
    <xf numFmtId="0" fontId="6" fillId="11" borderId="1" applyAlignment="1" pivotButton="0" quotePrefix="0" xfId="0">
      <alignment horizontal="left" vertical="center"/>
    </xf>
    <xf numFmtId="0" fontId="6" fillId="11" borderId="1" applyAlignment="1" pivotButton="0" quotePrefix="0" xfId="0">
      <alignment horizontal="center" vertical="center"/>
    </xf>
    <xf numFmtId="0" fontId="5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left" vertical="center"/>
    </xf>
    <xf numFmtId="3" fontId="7" fillId="6" borderId="1" applyAlignment="1" pivotButton="0" quotePrefix="0" xfId="0">
      <alignment horizontal="center" vertical="center"/>
    </xf>
    <xf numFmtId="0" fontId="7" fillId="6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top" wrapText="1"/>
    </xf>
    <xf numFmtId="3" fontId="6" fillId="10" borderId="1" applyAlignment="1" pivotButton="0" quotePrefix="0" xfId="0">
      <alignment horizontal="left" vertical="top" wrapText="1"/>
    </xf>
    <xf numFmtId="0" fontId="6" fillId="4" borderId="1" applyAlignment="1" pivotButton="0" quotePrefix="0" xfId="0">
      <alignment horizontal="left" vertical="top" wrapText="1"/>
    </xf>
    <xf numFmtId="0" fontId="6" fillId="6" borderId="1" applyAlignment="1" pivotButton="0" quotePrefix="0" xfId="0">
      <alignment horizontal="left" vertical="top" wrapText="1"/>
    </xf>
    <xf numFmtId="0" fontId="6" fillId="10" borderId="1" applyAlignment="1" pivotButton="0" quotePrefix="0" xfId="0">
      <alignment horizontal="left" vertical="center"/>
    </xf>
    <xf numFmtId="0" fontId="5" fillId="8" borderId="1" applyAlignment="1" pivotButton="0" quotePrefix="0" xfId="0">
      <alignment horizontal="left" vertical="top" wrapText="1"/>
    </xf>
    <xf numFmtId="0" fontId="3" fillId="6" borderId="1" applyAlignment="1" pivotButton="0" quotePrefix="0" xfId="0">
      <alignment horizontal="left" vertical="top" wrapText="1"/>
    </xf>
    <xf numFmtId="0" fontId="5" fillId="8" borderId="1" applyAlignment="1" pivotButton="0" quotePrefix="0" xfId="0">
      <alignment horizontal="left" vertical="center"/>
    </xf>
    <xf numFmtId="0" fontId="0" fillId="8" borderId="1" pivotButton="0" quotePrefix="0" xfId="0"/>
    <xf numFmtId="0" fontId="6" fillId="0" borderId="1" applyAlignment="1" pivotButton="0" quotePrefix="0" xfId="0">
      <alignment horizontal="left" vertical="center" wrapText="1"/>
    </xf>
    <xf numFmtId="0" fontId="5" fillId="8" borderId="1" applyAlignment="1" pivotButton="0" quotePrefix="0" xfId="0">
      <alignment horizontal="left" vertical="center" wrapText="1"/>
    </xf>
    <xf numFmtId="0" fontId="6" fillId="9" borderId="1" applyAlignment="1" pivotButton="0" quotePrefix="0" xfId="0">
      <alignment horizontal="left" vertical="center" wrapText="1"/>
    </xf>
    <xf numFmtId="0" fontId="6" fillId="4" borderId="1" applyAlignment="1" pivotButton="0" quotePrefix="0" xfId="0">
      <alignment horizontal="left" vertical="center" wrapText="1"/>
    </xf>
    <xf numFmtId="0" fontId="6" fillId="7" borderId="1" applyAlignment="1" pivotButton="0" quotePrefix="0" xfId="0">
      <alignment horizontal="left" vertical="center" wrapText="1"/>
    </xf>
    <xf numFmtId="0" fontId="6" fillId="12" borderId="1" applyAlignment="1" pivotButton="0" quotePrefix="0" xfId="0">
      <alignment horizontal="left" vertical="center" wrapText="1"/>
    </xf>
    <xf numFmtId="0" fontId="6" fillId="5" borderId="1" applyAlignment="1" pivotButton="0" quotePrefix="0" xfId="0">
      <alignment horizontal="left" vertical="center" wrapText="1"/>
    </xf>
    <xf numFmtId="0" fontId="7" fillId="12" borderId="1" applyAlignment="1" pivotButton="0" quotePrefix="0" xfId="0">
      <alignment horizontal="left" vertical="center" wrapText="1"/>
    </xf>
    <xf numFmtId="0" fontId="0" fillId="0" borderId="4" pivotButton="0" quotePrefix="0" xfId="0"/>
    <xf numFmtId="0" fontId="0" fillId="0" borderId="5" pivotButton="0" quotePrefix="0" xfId="0"/>
  </cellXfs>
  <cellStyles count="1">
    <cellStyle name="Normal" xfId="0" builtinId="0" hidden="0"/>
  </cellStyles>
  <dxfs count="8">
    <dxf>
      <font>
        <name val="Calibri"/>
        <b val="1"/>
        <color rgb="00FFFFFF"/>
        <sz val="10"/>
      </font>
      <fill>
        <patternFill patternType="solid">
          <fgColor rgb="00C75B39"/>
        </patternFill>
      </fill>
    </dxf>
    <dxf>
      <font>
        <name val="Calibri"/>
        <b val="1"/>
        <color rgb="001F2937"/>
        <sz val="10"/>
      </font>
      <fill>
        <patternFill patternType="solid">
          <fgColor rgb="00FFF2CC"/>
        </patternFill>
      </fill>
    </dxf>
    <dxf>
      <font>
        <name val="Calibri"/>
        <b val="1"/>
        <color rgb="00FFFFFF"/>
        <sz val="10"/>
      </font>
      <fill>
        <patternFill patternType="solid">
          <fgColor rgb="00146B4A"/>
        </patternFill>
      </fill>
    </dxf>
    <dxf>
      <font>
        <name val="Calibri"/>
        <b val="1"/>
        <color rgb="008B2E1F"/>
        <sz val="10"/>
      </font>
      <fill>
        <patternFill patternType="solid">
          <fgColor rgb="00FCE4D6"/>
        </patternFill>
      </fill>
    </dxf>
    <dxf>
      <font>
        <name val="Calibri"/>
        <b val="1"/>
        <color rgb="007A4E16"/>
        <sz val="10"/>
      </font>
      <fill>
        <patternFill patternType="solid">
          <fgColor rgb="00FFF2CC"/>
        </patternFill>
      </fill>
    </dxf>
    <dxf>
      <fill>
        <patternFill patternType="solid">
          <fgColor rgb="00F8D7DA"/>
        </patternFill>
      </fill>
    </dxf>
    <dxf>
      <font>
        <name val="Calibri"/>
        <b val="1"/>
        <color rgb="001F2937"/>
        <sz val="10"/>
      </font>
      <fill>
        <patternFill patternType="solid">
          <fgColor rgb="00D9EAD3"/>
        </patternFill>
      </fill>
    </dxf>
    <dxf>
      <font>
        <name val="Calibri"/>
        <b val="1"/>
        <color rgb="008B2E1F"/>
        <sz val="10"/>
      </font>
      <fill>
        <patternFill patternType="solid">
          <fgColor rgb="00F8D7DA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Bultos solicitados y cargados por semáforo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'Resumen'!E12</f>
            </strRef>
          </tx>
          <spPr>
            <a:solidFill xmlns:a="http://schemas.openxmlformats.org/drawingml/2006/main">
              <a:srgbClr val="C75B39"/>
            </a:solidFill>
            <a:ln xmlns:a="http://schemas.openxmlformats.org/drawingml/2006/main">
              <a:prstDash val="solid"/>
            </a:ln>
          </spPr>
          <cat>
            <numRef>
              <f>'Resumen'!$D$13:$D$15</f>
            </numRef>
          </cat>
          <val>
            <numRef>
              <f>'Resumen'!$E$13:$E$15</f>
            </numRef>
          </val>
        </ser>
        <ser>
          <idx val="1"/>
          <order val="1"/>
          <tx>
            <strRef>
              <f>'Resumen'!F12</f>
            </strRef>
          </tx>
          <spPr>
            <a:solidFill xmlns:a="http://schemas.openxmlformats.org/drawingml/2006/main">
              <a:srgbClr val="146B4A"/>
            </a:solidFill>
            <a:ln xmlns:a="http://schemas.openxmlformats.org/drawingml/2006/main">
              <a:prstDash val="solid"/>
            </a:ln>
          </spPr>
          <cat>
            <numRef>
              <f>'Resumen'!$D$13:$D$15</f>
            </numRef>
          </cat>
          <val>
            <numRef>
              <f>'Resumen'!$F$13:$F$15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Semáforo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Bultos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Despachos por semáforo</a:t>
            </a:r>
          </a:p>
        </rich>
      </tx>
    </title>
    <plotArea>
      <doughnutChart>
        <varyColors val="1"/>
        <ser>
          <idx val="0"/>
          <order val="0"/>
          <tx>
            <strRef>
              <f>'Resumen'!I12</f>
            </strRef>
          </tx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C75B39"/>
              </a:solidFill>
              <a:ln xmlns:a="http://schemas.openxmlformats.org/drawingml/2006/main"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F2C94C"/>
              </a:solidFill>
              <a:ln xmlns:a="http://schemas.openxmlformats.org/drawingml/2006/main">
                <a:prstDash val="solid"/>
              </a:ln>
            </spPr>
          </dPt>
          <dPt>
            <idx val="2"/>
            <spPr>
              <a:solidFill xmlns:a="http://schemas.openxmlformats.org/drawingml/2006/main">
                <a:srgbClr val="146B4A"/>
              </a:solidFill>
              <a:ln xmlns:a="http://schemas.openxmlformats.org/drawingml/2006/main">
                <a:prstDash val="solid"/>
              </a:ln>
            </spPr>
          </dPt>
          <cat>
            <numRef>
              <f>'Resumen'!$H$13:$H$15</f>
            </numRef>
          </cat>
          <val>
            <numRef>
              <f>'Resumen'!$I$13:$I$15</f>
            </numRef>
          </val>
        </ser>
        <dLbls>
          <showVal val="1"/>
          <showCatName val="1"/>
        </dLbls>
        <firstSliceAng val="0"/>
        <holeSize val="55"/>
      </doughnut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0</col>
      <colOff>0</colOff>
      <row>25</row>
      <rowOff>0</rowOff>
    </from>
    <ext cx="540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9</col>
      <colOff>0</colOff>
      <row>25</row>
      <rowOff>0</rowOff>
    </from>
    <ext cx="396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ables/table1.xml><?xml version="1.0" encoding="utf-8"?>
<table xmlns="http://schemas.openxmlformats.org/spreadsheetml/2006/main" id="1" name="dispatchTable" displayName="dispatchTable" ref="A6:X106" headerRowCount="1">
  <autoFilter ref="A6:X106"/>
  <tableColumns count="24">
    <tableColumn id="1" name="Fecha de despacho"/>
    <tableColumn id="2" name="Ola de despacho"/>
    <tableColumn id="3" name="Folio de pedido"/>
    <tableColumn id="4" name="Destino"/>
    <tableColumn id="5" name="Bultos solicitados"/>
    <tableColumn id="6" name="Bultos surtidos"/>
    <tableColumn id="7" name="Bultos cargados"/>
    <tableColumn id="8" name="Faltantes al cargar"/>
    <tableColumn id="9" name="Pendientes de surtir"/>
    <tableColumn id="10" name="Andén"/>
    <tableColumn id="11" name="Vehículo"/>
    <tableColumn id="12" name="Responsable de carga"/>
    <tableColumn id="13" name="Inicio de carga (fecha y hora)"/>
    <tableColumn id="14" name="Fin de carga (fecha y hora)"/>
    <tableColumn id="15" name="Salida programada (fecha y hora)"/>
    <tableColumn id="16" name="Salida real (fecha y hora)"/>
    <tableColumn id="17" name="Estatus surtido"/>
    <tableColumn id="18" name="Estatus carga"/>
    <tableColumn id="19" name="Estatus salida"/>
    <tableColumn id="20" name="Motivo de faltante"/>
    <tableColumn id="21" name="Observaciones"/>
    <tableColumn id="22" name="Duración de carga"/>
    <tableColumn id="23" name="Resultado de control"/>
    <tableColumn id="24" name="Semáfor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01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5" customWidth="1" min="1" max="1"/>
    <col width="16" customWidth="1" min="2" max="2"/>
    <col width="4" customWidth="1" min="3" max="3"/>
    <col width="23" customWidth="1" min="4" max="4"/>
    <col width="16" customWidth="1" min="5" max="5"/>
    <col width="4" customWidth="1" min="6" max="6"/>
    <col width="24" customWidth="1" min="7" max="7"/>
    <col width="16" customWidth="1" min="8" max="8"/>
    <col width="4" customWidth="1" min="9" max="9"/>
    <col width="22" customWidth="1" min="10" max="10"/>
    <col width="16" customWidth="1" min="11" max="11"/>
    <col width="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 ht="27" customHeight="1">
      <c r="A1" s="1" t="inlineStr">
        <is>
          <t>Resumen de control de despachos</t>
        </is>
      </c>
      <c r="B1" s="48" t="n"/>
      <c r="C1" s="48" t="n"/>
      <c r="D1" s="48" t="n"/>
      <c r="E1" s="48" t="n"/>
      <c r="F1" s="48" t="n"/>
      <c r="G1" s="48" t="n"/>
      <c r="H1" s="48" t="n"/>
      <c r="I1" s="48" t="n"/>
      <c r="J1" s="48" t="n"/>
      <c r="K1" s="49" t="n"/>
    </row>
    <row r="2" ht="25" customHeight="1">
      <c r="A2" s="3" t="inlineStr">
        <is>
          <t>Indicadores calculados con los registros capturados en la hoja “Control de despachos”.</t>
        </is>
      </c>
      <c r="B2" s="4" t="n"/>
      <c r="C2" s="4" t="n"/>
      <c r="D2" s="4" t="n"/>
      <c r="E2" s="4" t="n"/>
      <c r="F2" s="4" t="n"/>
      <c r="G2" s="4" t="n"/>
      <c r="H2" s="4" t="n"/>
      <c r="I2" s="4" t="n"/>
      <c r="J2" s="4" t="n"/>
      <c r="K2" s="4" t="n"/>
    </row>
    <row r="3"/>
    <row r="4">
      <c r="A4" s="5" t="inlineStr">
        <is>
          <t>Registros capturados</t>
        </is>
      </c>
      <c r="B4" s="6">
        <f>COUNTIF('Control de despachos'!$C$7:$C$106,"&lt;&gt;")</f>
        <v/>
      </c>
      <c r="D4" s="5" t="inlineStr">
        <is>
          <t>Bultos solicitados</t>
        </is>
      </c>
      <c r="E4" s="6">
        <f>SUM('Control de despachos'!$E$7:$E$106)</f>
        <v/>
      </c>
      <c r="G4" s="5" t="inlineStr">
        <is>
          <t>Bultos cargados</t>
        </is>
      </c>
      <c r="H4" s="6">
        <f>SUM('Control de despachos'!$G$7:$G$106)</f>
        <v/>
      </c>
      <c r="J4" s="5" t="inlineStr">
        <is>
          <t>Bultos faltantes</t>
        </is>
      </c>
      <c r="K4" s="7">
        <f>SUM('Control de despachos'!$H$7:$H$106)</f>
        <v/>
      </c>
    </row>
    <row r="5"/>
    <row r="6"/>
    <row r="7">
      <c r="A7" s="5" t="inlineStr">
        <is>
          <t>Nivel de carga</t>
        </is>
      </c>
      <c r="B7" s="8">
        <f>IFERROR(IF($E$4=0,"",$H$4/$E$4),"")</f>
        <v/>
      </c>
      <c r="D7" s="5" t="inlineStr">
        <is>
          <t>Salidas registradas</t>
        </is>
      </c>
      <c r="E7" s="9">
        <f>COUNTIF('Control de despachos'!$W$7:$W$106,"Salida registrada")</f>
        <v/>
      </c>
      <c r="G7" s="5" t="inlineStr">
        <is>
          <t>Liberaciones registradas</t>
        </is>
      </c>
      <c r="H7" s="9">
        <f>COUNTIF('Control de despachos'!$W$7:$W$106,"Liberación registrada")</f>
        <v/>
      </c>
      <c r="J7" s="5" t="inlineStr">
        <is>
          <t>Alertas rojas</t>
        </is>
      </c>
      <c r="K7" s="7">
        <f>COUNTIF('Control de despachos'!$X$7:$X$106,"Rojo")</f>
        <v/>
      </c>
    </row>
    <row r="8"/>
    <row r="9"/>
    <row r="10"/>
    <row r="11"/>
    <row r="12">
      <c r="A12" s="10" t="inlineStr">
        <is>
          <t>Resultado de control</t>
        </is>
      </c>
      <c r="B12" s="10" t="inlineStr">
        <is>
          <t>Registros</t>
        </is>
      </c>
      <c r="D12" s="10" t="inlineStr">
        <is>
          <t>Semáforo</t>
        </is>
      </c>
      <c r="E12" s="10" t="inlineStr">
        <is>
          <t>Bultos solicitados</t>
        </is>
      </c>
      <c r="F12" s="10" t="inlineStr">
        <is>
          <t>Bultos cargados</t>
        </is>
      </c>
      <c r="H12" s="10" t="inlineStr">
        <is>
          <t>Semáforo</t>
        </is>
      </c>
      <c r="I12" s="10" t="inlineStr">
        <is>
          <t>Despachos</t>
        </is>
      </c>
    </row>
    <row r="13">
      <c r="A13" s="11" t="inlineStr">
        <is>
          <t>Datos incompletos</t>
        </is>
      </c>
      <c r="B13" s="12">
        <f>COUNTIF('Control de despachos'!$W$7:$W$106,A13)</f>
        <v/>
      </c>
      <c r="D13" s="13" t="inlineStr">
        <is>
          <t>Rojo</t>
        </is>
      </c>
      <c r="E13" s="14">
        <f>SUMIF('Control de despachos'!$X$7:$X$106,$D13,'Control de despachos'!$E$7:$E$106)</f>
        <v/>
      </c>
      <c r="F13" s="14">
        <f>SUMIF('Control de despachos'!$X$7:$X$106,$D13,'Control de despachos'!$G$7:$G$106)</f>
        <v/>
      </c>
      <c r="H13" s="13" t="inlineStr">
        <is>
          <t>Rojo</t>
        </is>
      </c>
      <c r="I13" s="14">
        <f>COUNTIF('Control de despachos'!$X$7:$X$106,H13)</f>
        <v/>
      </c>
    </row>
    <row r="14">
      <c r="A14" s="15" t="inlineStr">
        <is>
          <t>Revisar fecha/hora</t>
        </is>
      </c>
      <c r="B14" s="14">
        <f>COUNTIF('Control de despachos'!$W$7:$W$106,A14)</f>
        <v/>
      </c>
      <c r="D14" s="13" t="inlineStr">
        <is>
          <t>Amarillo</t>
        </is>
      </c>
      <c r="E14" s="14">
        <f>SUMIF('Control de despachos'!$X$7:$X$106,$D14,'Control de despachos'!$E$7:$E$106)</f>
        <v/>
      </c>
      <c r="F14" s="14">
        <f>SUMIF('Control de despachos'!$X$7:$X$106,$D14,'Control de despachos'!$G$7:$G$106)</f>
        <v/>
      </c>
      <c r="H14" s="13" t="inlineStr">
        <is>
          <t>Amarillo</t>
        </is>
      </c>
      <c r="I14" s="14">
        <f>COUNTIF('Control de despachos'!$X$7:$X$106,H14)</f>
        <v/>
      </c>
    </row>
    <row r="15">
      <c r="A15" s="11" t="inlineStr">
        <is>
          <t>Revisar estatus salida</t>
        </is>
      </c>
      <c r="B15" s="12">
        <f>COUNTIF('Control de despachos'!$W$7:$W$106,A15)</f>
        <v/>
      </c>
      <c r="D15" s="13" t="inlineStr">
        <is>
          <t>Verde</t>
        </is>
      </c>
      <c r="E15" s="14">
        <f>SUMIF('Control de despachos'!$X$7:$X$106,$D15,'Control de despachos'!$E$7:$E$106)</f>
        <v/>
      </c>
      <c r="F15" s="14">
        <f>SUMIF('Control de despachos'!$X$7:$X$106,$D15,'Control de despachos'!$G$7:$G$106)</f>
        <v/>
      </c>
      <c r="H15" s="13" t="inlineStr">
        <is>
          <t>Verde</t>
        </is>
      </c>
      <c r="I15" s="14">
        <f>COUNTIF('Control de despachos'!$X$7:$X$106,H15)</f>
        <v/>
      </c>
    </row>
    <row r="16">
      <c r="A16" s="15" t="inlineStr">
        <is>
          <t>Faltante sin motivo</t>
        </is>
      </c>
      <c r="B16" s="14">
        <f>COUNTIF('Control de despachos'!$W$7:$W$106,A16)</f>
        <v/>
      </c>
      <c r="E16">
        <f>""</f>
        <v/>
      </c>
      <c r="F16">
        <f>""</f>
        <v/>
      </c>
      <c r="I16">
        <f>""</f>
        <v/>
      </c>
    </row>
    <row r="17">
      <c r="A17" s="11" t="inlineStr">
        <is>
          <t>Con faltantes</t>
        </is>
      </c>
      <c r="B17" s="12">
        <f>COUNTIF('Control de despachos'!$W$7:$W$106,A17)</f>
        <v/>
      </c>
      <c r="E17">
        <f>""</f>
        <v/>
      </c>
      <c r="F17">
        <f>""</f>
        <v/>
      </c>
      <c r="I17">
        <f>""</f>
        <v/>
      </c>
    </row>
    <row r="18">
      <c r="A18" s="15" t="inlineStr">
        <is>
          <t>Retenido</t>
        </is>
      </c>
      <c r="B18" s="14">
        <f>COUNTIF('Control de despachos'!$W$7:$W$106,A18)</f>
        <v/>
      </c>
      <c r="E18">
        <f>""</f>
        <v/>
      </c>
      <c r="F18">
        <f>""</f>
        <v/>
      </c>
      <c r="I18">
        <f>""</f>
        <v/>
      </c>
    </row>
    <row r="19">
      <c r="A19" s="11" t="inlineStr">
        <is>
          <t>Excedente surtido</t>
        </is>
      </c>
      <c r="B19" s="12">
        <f>COUNTIF('Control de despachos'!$W$7:$W$106,A19)</f>
        <v/>
      </c>
      <c r="E19">
        <f>""</f>
        <v/>
      </c>
      <c r="F19">
        <f>""</f>
        <v/>
      </c>
      <c r="I19">
        <f>""</f>
        <v/>
      </c>
    </row>
    <row r="20">
      <c r="A20" s="15" t="inlineStr">
        <is>
          <t>Excedente cargado</t>
        </is>
      </c>
      <c r="B20" s="14">
        <f>COUNTIF('Control de despachos'!$W$7:$W$106,A20)</f>
        <v/>
      </c>
      <c r="E20">
        <f>""</f>
        <v/>
      </c>
      <c r="F20">
        <f>""</f>
        <v/>
      </c>
      <c r="I20">
        <f>""</f>
        <v/>
      </c>
    </row>
    <row r="21">
      <c r="A21" s="11" t="inlineStr">
        <is>
          <t>En proceso</t>
        </is>
      </c>
      <c r="B21" s="12">
        <f>COUNTIF('Control de despachos'!$W$7:$W$106,A21)</f>
        <v/>
      </c>
      <c r="E21">
        <f>""</f>
        <v/>
      </c>
      <c r="F21">
        <f>""</f>
        <v/>
      </c>
      <c r="I21">
        <f>""</f>
        <v/>
      </c>
    </row>
    <row r="22">
      <c r="A22" s="15" t="inlineStr">
        <is>
          <t>Liberación registrada</t>
        </is>
      </c>
      <c r="B22" s="14">
        <f>COUNTIF('Control de despachos'!$W$7:$W$106,A22)</f>
        <v/>
      </c>
      <c r="E22">
        <f>""</f>
        <v/>
      </c>
      <c r="F22">
        <f>""</f>
        <v/>
      </c>
      <c r="I22">
        <f>""</f>
        <v/>
      </c>
    </row>
    <row r="23">
      <c r="A23" s="11" t="inlineStr">
        <is>
          <t>Salida registrada</t>
        </is>
      </c>
      <c r="B23" s="12">
        <f>COUNTIF('Control de despachos'!$W$7:$W$106,A23)</f>
        <v/>
      </c>
      <c r="E23">
        <f>""</f>
        <v/>
      </c>
      <c r="F23">
        <f>""</f>
        <v/>
      </c>
      <c r="I23">
        <f>""</f>
        <v/>
      </c>
    </row>
    <row r="24">
      <c r="B24">
        <f>""</f>
        <v/>
      </c>
      <c r="E24">
        <f>""</f>
        <v/>
      </c>
      <c r="F24">
        <f>""</f>
        <v/>
      </c>
      <c r="I24">
        <f>""</f>
        <v/>
      </c>
    </row>
    <row r="25">
      <c r="B25">
        <f>""</f>
        <v/>
      </c>
      <c r="E25">
        <f>""</f>
        <v/>
      </c>
      <c r="F25">
        <f>""</f>
        <v/>
      </c>
      <c r="I25">
        <f>""</f>
        <v/>
      </c>
    </row>
    <row r="26">
      <c r="B26">
        <f>""</f>
        <v/>
      </c>
      <c r="E26">
        <f>""</f>
        <v/>
      </c>
      <c r="F26">
        <f>""</f>
        <v/>
      </c>
      <c r="I26">
        <f>""</f>
        <v/>
      </c>
    </row>
    <row r="27">
      <c r="B27">
        <f>""</f>
        <v/>
      </c>
      <c r="E27">
        <f>""</f>
        <v/>
      </c>
      <c r="F27">
        <f>""</f>
        <v/>
      </c>
      <c r="I27">
        <f>""</f>
        <v/>
      </c>
    </row>
    <row r="28">
      <c r="B28">
        <f>""</f>
        <v/>
      </c>
      <c r="E28">
        <f>""</f>
        <v/>
      </c>
      <c r="F28">
        <f>""</f>
        <v/>
      </c>
      <c r="I28">
        <f>""</f>
        <v/>
      </c>
    </row>
    <row r="29">
      <c r="B29">
        <f>""</f>
        <v/>
      </c>
      <c r="E29">
        <f>""</f>
        <v/>
      </c>
      <c r="F29">
        <f>""</f>
        <v/>
      </c>
      <c r="I29">
        <f>""</f>
        <v/>
      </c>
    </row>
    <row r="30">
      <c r="B30">
        <f>""</f>
        <v/>
      </c>
      <c r="E30">
        <f>""</f>
        <v/>
      </c>
      <c r="F30">
        <f>""</f>
        <v/>
      </c>
      <c r="I30">
        <f>""</f>
        <v/>
      </c>
    </row>
    <row r="31">
      <c r="B31">
        <f>""</f>
        <v/>
      </c>
      <c r="E31">
        <f>""</f>
        <v/>
      </c>
      <c r="F31">
        <f>""</f>
        <v/>
      </c>
      <c r="I31">
        <f>""</f>
        <v/>
      </c>
    </row>
    <row r="32">
      <c r="B32">
        <f>""</f>
        <v/>
      </c>
      <c r="E32">
        <f>""</f>
        <v/>
      </c>
      <c r="F32">
        <f>""</f>
        <v/>
      </c>
      <c r="I32">
        <f>""</f>
        <v/>
      </c>
    </row>
    <row r="33">
      <c r="B33">
        <f>""</f>
        <v/>
      </c>
      <c r="E33">
        <f>""</f>
        <v/>
      </c>
      <c r="F33">
        <f>""</f>
        <v/>
      </c>
      <c r="I33">
        <f>""</f>
        <v/>
      </c>
    </row>
    <row r="34">
      <c r="B34">
        <f>""</f>
        <v/>
      </c>
      <c r="E34">
        <f>""</f>
        <v/>
      </c>
      <c r="F34">
        <f>""</f>
        <v/>
      </c>
      <c r="I34">
        <f>""</f>
        <v/>
      </c>
    </row>
    <row r="35">
      <c r="B35">
        <f>""</f>
        <v/>
      </c>
      <c r="E35">
        <f>""</f>
        <v/>
      </c>
      <c r="F35">
        <f>""</f>
        <v/>
      </c>
      <c r="I35">
        <f>""</f>
        <v/>
      </c>
    </row>
    <row r="36">
      <c r="B36">
        <f>""</f>
        <v/>
      </c>
      <c r="E36">
        <f>""</f>
        <v/>
      </c>
      <c r="F36">
        <f>""</f>
        <v/>
      </c>
      <c r="I36">
        <f>""</f>
        <v/>
      </c>
    </row>
    <row r="37">
      <c r="B37">
        <f>""</f>
        <v/>
      </c>
      <c r="E37">
        <f>""</f>
        <v/>
      </c>
      <c r="F37">
        <f>""</f>
        <v/>
      </c>
      <c r="I37">
        <f>""</f>
        <v/>
      </c>
    </row>
    <row r="38">
      <c r="B38">
        <f>""</f>
        <v/>
      </c>
      <c r="E38">
        <f>""</f>
        <v/>
      </c>
      <c r="F38">
        <f>""</f>
        <v/>
      </c>
      <c r="I38">
        <f>""</f>
        <v/>
      </c>
    </row>
    <row r="39">
      <c r="B39">
        <f>""</f>
        <v/>
      </c>
      <c r="E39">
        <f>""</f>
        <v/>
      </c>
      <c r="F39">
        <f>""</f>
        <v/>
      </c>
      <c r="I39">
        <f>""</f>
        <v/>
      </c>
    </row>
    <row r="40">
      <c r="B40">
        <f>""</f>
        <v/>
      </c>
      <c r="E40">
        <f>""</f>
        <v/>
      </c>
      <c r="F40">
        <f>""</f>
        <v/>
      </c>
      <c r="I40">
        <f>""</f>
        <v/>
      </c>
    </row>
    <row r="41">
      <c r="B41">
        <f>""</f>
        <v/>
      </c>
      <c r="E41">
        <f>""</f>
        <v/>
      </c>
      <c r="F41">
        <f>""</f>
        <v/>
      </c>
      <c r="I41">
        <f>""</f>
        <v/>
      </c>
    </row>
    <row r="42">
      <c r="B42">
        <f>""</f>
        <v/>
      </c>
      <c r="E42">
        <f>""</f>
        <v/>
      </c>
      <c r="F42">
        <f>""</f>
        <v/>
      </c>
      <c r="I42">
        <f>""</f>
        <v/>
      </c>
    </row>
    <row r="43">
      <c r="B43">
        <f>""</f>
        <v/>
      </c>
      <c r="E43">
        <f>""</f>
        <v/>
      </c>
      <c r="F43">
        <f>""</f>
        <v/>
      </c>
      <c r="I43">
        <f>""</f>
        <v/>
      </c>
    </row>
    <row r="44">
      <c r="B44">
        <f>""</f>
        <v/>
      </c>
      <c r="E44">
        <f>""</f>
        <v/>
      </c>
      <c r="F44">
        <f>""</f>
        <v/>
      </c>
      <c r="I44">
        <f>""</f>
        <v/>
      </c>
    </row>
    <row r="45">
      <c r="B45">
        <f>""</f>
        <v/>
      </c>
      <c r="E45">
        <f>""</f>
        <v/>
      </c>
      <c r="F45">
        <f>""</f>
        <v/>
      </c>
      <c r="I45">
        <f>""</f>
        <v/>
      </c>
    </row>
    <row r="46">
      <c r="B46">
        <f>""</f>
        <v/>
      </c>
      <c r="E46">
        <f>""</f>
        <v/>
      </c>
      <c r="F46">
        <f>""</f>
        <v/>
      </c>
      <c r="I46">
        <f>""</f>
        <v/>
      </c>
    </row>
    <row r="47">
      <c r="B47">
        <f>""</f>
        <v/>
      </c>
      <c r="E47">
        <f>""</f>
        <v/>
      </c>
      <c r="F47">
        <f>""</f>
        <v/>
      </c>
      <c r="I47">
        <f>""</f>
        <v/>
      </c>
    </row>
    <row r="48">
      <c r="B48">
        <f>""</f>
        <v/>
      </c>
      <c r="E48">
        <f>""</f>
        <v/>
      </c>
      <c r="F48">
        <f>""</f>
        <v/>
      </c>
      <c r="I48">
        <f>""</f>
        <v/>
      </c>
    </row>
    <row r="49">
      <c r="B49">
        <f>""</f>
        <v/>
      </c>
      <c r="E49">
        <f>""</f>
        <v/>
      </c>
      <c r="F49">
        <f>""</f>
        <v/>
      </c>
      <c r="I49">
        <f>""</f>
        <v/>
      </c>
    </row>
    <row r="50">
      <c r="B50">
        <f>""</f>
        <v/>
      </c>
      <c r="E50">
        <f>""</f>
        <v/>
      </c>
      <c r="F50">
        <f>""</f>
        <v/>
      </c>
      <c r="I50">
        <f>""</f>
        <v/>
      </c>
    </row>
    <row r="51">
      <c r="B51">
        <f>""</f>
        <v/>
      </c>
      <c r="E51">
        <f>""</f>
        <v/>
      </c>
      <c r="F51">
        <f>""</f>
        <v/>
      </c>
      <c r="I51">
        <f>""</f>
        <v/>
      </c>
    </row>
    <row r="52">
      <c r="B52">
        <f>""</f>
        <v/>
      </c>
      <c r="E52">
        <f>""</f>
        <v/>
      </c>
      <c r="F52">
        <f>""</f>
        <v/>
      </c>
      <c r="I52">
        <f>""</f>
        <v/>
      </c>
    </row>
    <row r="53">
      <c r="B53">
        <f>""</f>
        <v/>
      </c>
      <c r="E53">
        <f>""</f>
        <v/>
      </c>
      <c r="F53">
        <f>""</f>
        <v/>
      </c>
      <c r="I53">
        <f>""</f>
        <v/>
      </c>
    </row>
    <row r="54">
      <c r="B54">
        <f>""</f>
        <v/>
      </c>
      <c r="E54">
        <f>""</f>
        <v/>
      </c>
      <c r="F54">
        <f>""</f>
        <v/>
      </c>
      <c r="I54">
        <f>""</f>
        <v/>
      </c>
    </row>
    <row r="55">
      <c r="B55">
        <f>""</f>
        <v/>
      </c>
      <c r="E55">
        <f>""</f>
        <v/>
      </c>
      <c r="F55">
        <f>""</f>
        <v/>
      </c>
      <c r="I55">
        <f>""</f>
        <v/>
      </c>
    </row>
    <row r="56">
      <c r="B56">
        <f>""</f>
        <v/>
      </c>
      <c r="E56">
        <f>""</f>
        <v/>
      </c>
      <c r="F56">
        <f>""</f>
        <v/>
      </c>
      <c r="I56">
        <f>""</f>
        <v/>
      </c>
    </row>
    <row r="57">
      <c r="B57">
        <f>""</f>
        <v/>
      </c>
      <c r="E57">
        <f>""</f>
        <v/>
      </c>
      <c r="F57">
        <f>""</f>
        <v/>
      </c>
      <c r="I57">
        <f>""</f>
        <v/>
      </c>
    </row>
    <row r="58">
      <c r="B58">
        <f>""</f>
        <v/>
      </c>
      <c r="E58">
        <f>""</f>
        <v/>
      </c>
      <c r="F58">
        <f>""</f>
        <v/>
      </c>
      <c r="I58">
        <f>""</f>
        <v/>
      </c>
    </row>
    <row r="59">
      <c r="B59">
        <f>""</f>
        <v/>
      </c>
      <c r="E59">
        <f>""</f>
        <v/>
      </c>
      <c r="F59">
        <f>""</f>
        <v/>
      </c>
      <c r="I59">
        <f>""</f>
        <v/>
      </c>
    </row>
    <row r="60">
      <c r="B60">
        <f>""</f>
        <v/>
      </c>
      <c r="E60">
        <f>""</f>
        <v/>
      </c>
      <c r="F60">
        <f>""</f>
        <v/>
      </c>
      <c r="I60">
        <f>""</f>
        <v/>
      </c>
    </row>
    <row r="61">
      <c r="B61">
        <f>""</f>
        <v/>
      </c>
      <c r="E61">
        <f>""</f>
        <v/>
      </c>
      <c r="F61">
        <f>""</f>
        <v/>
      </c>
      <c r="I61">
        <f>""</f>
        <v/>
      </c>
    </row>
    <row r="62">
      <c r="B62">
        <f>""</f>
        <v/>
      </c>
      <c r="E62">
        <f>""</f>
        <v/>
      </c>
      <c r="F62">
        <f>""</f>
        <v/>
      </c>
      <c r="I62">
        <f>""</f>
        <v/>
      </c>
    </row>
    <row r="63">
      <c r="B63">
        <f>""</f>
        <v/>
      </c>
      <c r="E63">
        <f>""</f>
        <v/>
      </c>
      <c r="F63">
        <f>""</f>
        <v/>
      </c>
      <c r="I63">
        <f>""</f>
        <v/>
      </c>
    </row>
    <row r="64">
      <c r="B64">
        <f>""</f>
        <v/>
      </c>
      <c r="E64">
        <f>""</f>
        <v/>
      </c>
      <c r="F64">
        <f>""</f>
        <v/>
      </c>
      <c r="I64">
        <f>""</f>
        <v/>
      </c>
    </row>
    <row r="65">
      <c r="B65">
        <f>""</f>
        <v/>
      </c>
      <c r="E65">
        <f>""</f>
        <v/>
      </c>
      <c r="F65">
        <f>""</f>
        <v/>
      </c>
      <c r="I65">
        <f>""</f>
        <v/>
      </c>
    </row>
    <row r="66">
      <c r="B66">
        <f>""</f>
        <v/>
      </c>
      <c r="E66">
        <f>""</f>
        <v/>
      </c>
      <c r="F66">
        <f>""</f>
        <v/>
      </c>
      <c r="I66">
        <f>""</f>
        <v/>
      </c>
    </row>
    <row r="67">
      <c r="B67">
        <f>""</f>
        <v/>
      </c>
      <c r="E67">
        <f>""</f>
        <v/>
      </c>
      <c r="F67">
        <f>""</f>
        <v/>
      </c>
      <c r="I67">
        <f>""</f>
        <v/>
      </c>
    </row>
    <row r="68">
      <c r="B68">
        <f>""</f>
        <v/>
      </c>
      <c r="E68">
        <f>""</f>
        <v/>
      </c>
      <c r="F68">
        <f>""</f>
        <v/>
      </c>
      <c r="I68">
        <f>""</f>
        <v/>
      </c>
    </row>
    <row r="69">
      <c r="B69">
        <f>""</f>
        <v/>
      </c>
      <c r="E69">
        <f>""</f>
        <v/>
      </c>
      <c r="F69">
        <f>""</f>
        <v/>
      </c>
      <c r="I69">
        <f>""</f>
        <v/>
      </c>
    </row>
    <row r="70">
      <c r="B70">
        <f>""</f>
        <v/>
      </c>
      <c r="E70">
        <f>""</f>
        <v/>
      </c>
      <c r="F70">
        <f>""</f>
        <v/>
      </c>
      <c r="I70">
        <f>""</f>
        <v/>
      </c>
    </row>
    <row r="71">
      <c r="B71">
        <f>""</f>
        <v/>
      </c>
      <c r="E71">
        <f>""</f>
        <v/>
      </c>
      <c r="F71">
        <f>""</f>
        <v/>
      </c>
      <c r="I71">
        <f>""</f>
        <v/>
      </c>
    </row>
    <row r="72">
      <c r="B72">
        <f>""</f>
        <v/>
      </c>
      <c r="E72">
        <f>""</f>
        <v/>
      </c>
      <c r="F72">
        <f>""</f>
        <v/>
      </c>
      <c r="I72">
        <f>""</f>
        <v/>
      </c>
    </row>
    <row r="73">
      <c r="B73">
        <f>""</f>
        <v/>
      </c>
      <c r="E73">
        <f>""</f>
        <v/>
      </c>
      <c r="F73">
        <f>""</f>
        <v/>
      </c>
      <c r="I73">
        <f>""</f>
        <v/>
      </c>
    </row>
    <row r="74">
      <c r="B74">
        <f>""</f>
        <v/>
      </c>
      <c r="E74">
        <f>""</f>
        <v/>
      </c>
      <c r="F74">
        <f>""</f>
        <v/>
      </c>
      <c r="I74">
        <f>""</f>
        <v/>
      </c>
    </row>
    <row r="75">
      <c r="B75">
        <f>""</f>
        <v/>
      </c>
      <c r="E75">
        <f>""</f>
        <v/>
      </c>
      <c r="F75">
        <f>""</f>
        <v/>
      </c>
      <c r="I75">
        <f>""</f>
        <v/>
      </c>
    </row>
    <row r="76">
      <c r="B76">
        <f>""</f>
        <v/>
      </c>
      <c r="E76">
        <f>""</f>
        <v/>
      </c>
      <c r="F76">
        <f>""</f>
        <v/>
      </c>
      <c r="I76">
        <f>""</f>
        <v/>
      </c>
    </row>
    <row r="77">
      <c r="B77">
        <f>""</f>
        <v/>
      </c>
      <c r="E77">
        <f>""</f>
        <v/>
      </c>
      <c r="F77">
        <f>""</f>
        <v/>
      </c>
      <c r="I77">
        <f>""</f>
        <v/>
      </c>
    </row>
    <row r="78">
      <c r="B78">
        <f>""</f>
        <v/>
      </c>
      <c r="E78">
        <f>""</f>
        <v/>
      </c>
      <c r="F78">
        <f>""</f>
        <v/>
      </c>
      <c r="I78">
        <f>""</f>
        <v/>
      </c>
    </row>
    <row r="79">
      <c r="B79">
        <f>""</f>
        <v/>
      </c>
      <c r="E79">
        <f>""</f>
        <v/>
      </c>
      <c r="F79">
        <f>""</f>
        <v/>
      </c>
      <c r="I79">
        <f>""</f>
        <v/>
      </c>
    </row>
    <row r="80">
      <c r="B80">
        <f>""</f>
        <v/>
      </c>
      <c r="E80">
        <f>""</f>
        <v/>
      </c>
      <c r="F80">
        <f>""</f>
        <v/>
      </c>
      <c r="I80">
        <f>""</f>
        <v/>
      </c>
    </row>
    <row r="81">
      <c r="B81">
        <f>""</f>
        <v/>
      </c>
      <c r="E81">
        <f>""</f>
        <v/>
      </c>
      <c r="F81">
        <f>""</f>
        <v/>
      </c>
      <c r="I81">
        <f>""</f>
        <v/>
      </c>
    </row>
    <row r="82">
      <c r="B82">
        <f>""</f>
        <v/>
      </c>
      <c r="E82">
        <f>""</f>
        <v/>
      </c>
      <c r="F82">
        <f>""</f>
        <v/>
      </c>
      <c r="I82">
        <f>""</f>
        <v/>
      </c>
    </row>
    <row r="83">
      <c r="B83">
        <f>""</f>
        <v/>
      </c>
      <c r="E83">
        <f>""</f>
        <v/>
      </c>
      <c r="F83">
        <f>""</f>
        <v/>
      </c>
      <c r="I83">
        <f>""</f>
        <v/>
      </c>
    </row>
    <row r="84">
      <c r="B84">
        <f>""</f>
        <v/>
      </c>
      <c r="E84">
        <f>""</f>
        <v/>
      </c>
      <c r="F84">
        <f>""</f>
        <v/>
      </c>
      <c r="I84">
        <f>""</f>
        <v/>
      </c>
    </row>
    <row r="85">
      <c r="B85">
        <f>""</f>
        <v/>
      </c>
      <c r="E85">
        <f>""</f>
        <v/>
      </c>
      <c r="F85">
        <f>""</f>
        <v/>
      </c>
      <c r="I85">
        <f>""</f>
        <v/>
      </c>
    </row>
    <row r="86">
      <c r="B86">
        <f>""</f>
        <v/>
      </c>
      <c r="E86">
        <f>""</f>
        <v/>
      </c>
      <c r="F86">
        <f>""</f>
        <v/>
      </c>
      <c r="I86">
        <f>""</f>
        <v/>
      </c>
    </row>
    <row r="87">
      <c r="B87">
        <f>""</f>
        <v/>
      </c>
      <c r="E87">
        <f>""</f>
        <v/>
      </c>
      <c r="F87">
        <f>""</f>
        <v/>
      </c>
      <c r="I87">
        <f>""</f>
        <v/>
      </c>
    </row>
    <row r="88">
      <c r="B88">
        <f>""</f>
        <v/>
      </c>
      <c r="E88">
        <f>""</f>
        <v/>
      </c>
      <c r="F88">
        <f>""</f>
        <v/>
      </c>
      <c r="I88">
        <f>""</f>
        <v/>
      </c>
    </row>
    <row r="89">
      <c r="B89">
        <f>""</f>
        <v/>
      </c>
      <c r="E89">
        <f>""</f>
        <v/>
      </c>
      <c r="F89">
        <f>""</f>
        <v/>
      </c>
      <c r="I89">
        <f>""</f>
        <v/>
      </c>
    </row>
    <row r="90">
      <c r="B90">
        <f>""</f>
        <v/>
      </c>
      <c r="E90">
        <f>""</f>
        <v/>
      </c>
      <c r="F90">
        <f>""</f>
        <v/>
      </c>
      <c r="I90">
        <f>""</f>
        <v/>
      </c>
    </row>
    <row r="91">
      <c r="B91">
        <f>""</f>
        <v/>
      </c>
      <c r="E91">
        <f>""</f>
        <v/>
      </c>
      <c r="F91">
        <f>""</f>
        <v/>
      </c>
      <c r="I91">
        <f>""</f>
        <v/>
      </c>
    </row>
    <row r="92">
      <c r="B92">
        <f>""</f>
        <v/>
      </c>
      <c r="E92">
        <f>""</f>
        <v/>
      </c>
      <c r="F92">
        <f>""</f>
        <v/>
      </c>
      <c r="I92">
        <f>""</f>
        <v/>
      </c>
    </row>
    <row r="93">
      <c r="B93">
        <f>""</f>
        <v/>
      </c>
      <c r="E93">
        <f>""</f>
        <v/>
      </c>
      <c r="F93">
        <f>""</f>
        <v/>
      </c>
      <c r="I93">
        <f>""</f>
        <v/>
      </c>
    </row>
    <row r="94">
      <c r="B94">
        <f>""</f>
        <v/>
      </c>
      <c r="E94">
        <f>""</f>
        <v/>
      </c>
      <c r="F94">
        <f>""</f>
        <v/>
      </c>
      <c r="I94">
        <f>""</f>
        <v/>
      </c>
    </row>
    <row r="95">
      <c r="B95">
        <f>""</f>
        <v/>
      </c>
      <c r="E95">
        <f>""</f>
        <v/>
      </c>
      <c r="F95">
        <f>""</f>
        <v/>
      </c>
      <c r="I95">
        <f>""</f>
        <v/>
      </c>
    </row>
    <row r="96">
      <c r="B96">
        <f>""</f>
        <v/>
      </c>
      <c r="E96">
        <f>""</f>
        <v/>
      </c>
      <c r="F96">
        <f>""</f>
        <v/>
      </c>
      <c r="I96">
        <f>""</f>
        <v/>
      </c>
    </row>
    <row r="97">
      <c r="B97">
        <f>""</f>
        <v/>
      </c>
      <c r="E97">
        <f>""</f>
        <v/>
      </c>
      <c r="F97">
        <f>""</f>
        <v/>
      </c>
      <c r="I97">
        <f>""</f>
        <v/>
      </c>
    </row>
    <row r="98">
      <c r="B98">
        <f>""</f>
        <v/>
      </c>
      <c r="E98">
        <f>""</f>
        <v/>
      </c>
      <c r="F98">
        <f>""</f>
        <v/>
      </c>
      <c r="I98">
        <f>""</f>
        <v/>
      </c>
    </row>
    <row r="99">
      <c r="B99">
        <f>""</f>
        <v/>
      </c>
      <c r="E99">
        <f>""</f>
        <v/>
      </c>
      <c r="F99">
        <f>""</f>
        <v/>
      </c>
      <c r="I99">
        <f>""</f>
        <v/>
      </c>
    </row>
    <row r="100">
      <c r="B100">
        <f>""</f>
        <v/>
      </c>
      <c r="E100">
        <f>""</f>
        <v/>
      </c>
      <c r="F100">
        <f>""</f>
        <v/>
      </c>
      <c r="I100">
        <f>""</f>
        <v/>
      </c>
    </row>
    <row r="101">
      <c r="B101">
        <f>""</f>
        <v/>
      </c>
      <c r="E101">
        <f>""</f>
        <v/>
      </c>
      <c r="F101">
        <f>""</f>
        <v/>
      </c>
      <c r="I101">
        <f>""</f>
        <v/>
      </c>
    </row>
  </sheetData>
  <mergeCells count="1">
    <mergeCell ref="A1:K1"/>
  </mergeCells>
  <pageMargins left="0.75" right="0.75" top="1" bottom="1" header="0.5" footer="0.5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X111"/>
  <sheetViews>
    <sheetView showGridLines="0"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14" customWidth="1" min="1" max="1"/>
    <col width="19" customWidth="1" min="2" max="2"/>
    <col width="19" customWidth="1" min="3" max="3"/>
    <col width="30" customWidth="1" min="4" max="4"/>
    <col width="15" customWidth="1" min="5" max="5"/>
    <col width="15" customWidth="1" min="6" max="6"/>
    <col width="15" customWidth="1" min="7" max="7"/>
    <col width="15" customWidth="1" min="8" max="8"/>
    <col width="15" customWidth="1" min="9" max="9"/>
    <col width="12" customWidth="1" min="10" max="10"/>
    <col width="18" customWidth="1" min="11" max="11"/>
    <col width="24" customWidth="1" min="12" max="12"/>
    <col width="22" customWidth="1" min="13" max="13"/>
    <col width="22" customWidth="1" min="14" max="14"/>
    <col width="22" customWidth="1" min="15" max="15"/>
    <col width="22" customWidth="1" min="16" max="16"/>
    <col width="16" customWidth="1" min="17" max="17"/>
    <col width="16" customWidth="1" min="18" max="18"/>
    <col width="16" customWidth="1" min="19" max="19"/>
    <col width="24" customWidth="1" min="20" max="20"/>
    <col width="34" customWidth="1" min="21" max="21"/>
    <col width="16" customWidth="1" min="22" max="22"/>
    <col width="25" customWidth="1" min="23" max="23"/>
    <col width="13" customWidth="1" min="24" max="24"/>
  </cols>
  <sheetData>
    <row r="1" ht="27" customHeight="1">
      <c r="A1" s="1" t="inlineStr">
        <is>
          <t>Control de despachos</t>
        </is>
      </c>
      <c r="B1" s="48" t="n"/>
      <c r="C1" s="48" t="n"/>
      <c r="D1" s="48" t="n"/>
      <c r="E1" s="48" t="n"/>
      <c r="F1" s="48" t="n"/>
      <c r="G1" s="48" t="n"/>
      <c r="H1" s="48" t="n"/>
      <c r="I1" s="48" t="n"/>
      <c r="J1" s="48" t="n"/>
      <c r="K1" s="48" t="n"/>
      <c r="L1" s="48" t="n"/>
      <c r="M1" s="48" t="n"/>
      <c r="N1" s="48" t="n"/>
      <c r="O1" s="48" t="n"/>
      <c r="P1" s="48" t="n"/>
      <c r="Q1" s="48" t="n"/>
      <c r="R1" s="48" t="n"/>
      <c r="S1" s="48" t="n"/>
      <c r="T1" s="48" t="n"/>
      <c r="U1" s="48" t="n"/>
      <c r="V1" s="48" t="n"/>
      <c r="W1" s="48" t="n"/>
      <c r="X1" s="49" t="n"/>
    </row>
    <row r="2" ht="25" customHeight="1">
      <c r="A2" s="3" t="inlineStr">
        <is>
          <t>Captura operativa para pedidos surtidos, carga de almacén, andén, vehículo, salida y faltantes.</t>
        </is>
      </c>
      <c r="B2" s="4" t="n"/>
      <c r="C2" s="4" t="n"/>
      <c r="D2" s="4" t="n"/>
      <c r="E2" s="4" t="n"/>
      <c r="F2" s="4" t="n"/>
      <c r="G2" s="4" t="n"/>
      <c r="H2" s="4" t="n"/>
      <c r="I2" s="4" t="n"/>
      <c r="J2" s="4" t="n"/>
      <c r="K2" s="4" t="n"/>
      <c r="L2" s="4" t="n"/>
      <c r="M2" s="4" t="n"/>
      <c r="N2" s="4" t="n"/>
      <c r="O2" s="4" t="n"/>
      <c r="P2" s="4" t="n"/>
      <c r="Q2" s="4" t="n"/>
      <c r="R2" s="4" t="n"/>
      <c r="S2" s="4" t="n"/>
      <c r="T2" s="4" t="n"/>
      <c r="U2" s="4" t="n"/>
      <c r="V2" s="4" t="n"/>
      <c r="W2" s="4" t="n"/>
      <c r="X2" s="4" t="n"/>
    </row>
    <row r="3" ht="24" customHeight="1">
      <c r="A3" s="3" t="inlineStr">
        <is>
          <t>Las columnas grises se calculan automáticamente. Las columnas amarillas son de captura.</t>
        </is>
      </c>
      <c r="B3" s="4" t="n"/>
      <c r="C3" s="4" t="n"/>
      <c r="D3" s="4" t="n"/>
      <c r="E3" s="4" t="n"/>
      <c r="F3" s="4" t="n"/>
      <c r="G3" s="4" t="n"/>
      <c r="H3" s="4" t="n"/>
      <c r="I3" s="4" t="n"/>
      <c r="J3" s="4" t="n"/>
      <c r="K3" s="4" t="n"/>
      <c r="L3" s="4" t="n"/>
      <c r="M3" s="4" t="n"/>
      <c r="N3" s="4" t="n"/>
      <c r="O3" s="4" t="n"/>
      <c r="P3" s="4" t="n"/>
      <c r="Q3" s="4" t="n"/>
      <c r="R3" s="4" t="n"/>
      <c r="S3" s="4" t="n"/>
      <c r="T3" s="4" t="n"/>
      <c r="U3" s="4" t="n"/>
      <c r="V3" s="4" t="n"/>
      <c r="W3" s="4" t="n"/>
      <c r="X3" s="4" t="n"/>
    </row>
    <row r="6" ht="42" customHeight="1">
      <c r="A6" s="16" t="inlineStr">
        <is>
          <t>Fecha de despacho</t>
        </is>
      </c>
      <c r="B6" s="16" t="inlineStr">
        <is>
          <t>Ola de despacho</t>
        </is>
      </c>
      <c r="C6" s="16" t="inlineStr">
        <is>
          <t>Folio de pedido</t>
        </is>
      </c>
      <c r="D6" s="16" t="inlineStr">
        <is>
          <t>Destino</t>
        </is>
      </c>
      <c r="E6" s="16" t="inlineStr">
        <is>
          <t>Bultos solicitados</t>
        </is>
      </c>
      <c r="F6" s="16" t="inlineStr">
        <is>
          <t>Bultos surtidos</t>
        </is>
      </c>
      <c r="G6" s="16" t="inlineStr">
        <is>
          <t>Bultos cargados</t>
        </is>
      </c>
      <c r="H6" s="16" t="inlineStr">
        <is>
          <t>Faltantes al cargar</t>
        </is>
      </c>
      <c r="I6" s="16" t="inlineStr">
        <is>
          <t>Pendientes de surtir</t>
        </is>
      </c>
      <c r="J6" s="16" t="inlineStr">
        <is>
          <t>Andén</t>
        </is>
      </c>
      <c r="K6" s="16" t="inlineStr">
        <is>
          <t>Vehículo</t>
        </is>
      </c>
      <c r="L6" s="16" t="inlineStr">
        <is>
          <t>Responsable de carga</t>
        </is>
      </c>
      <c r="M6" s="16" t="inlineStr">
        <is>
          <t>Inicio de carga (fecha y hora)</t>
        </is>
      </c>
      <c r="N6" s="16" t="inlineStr">
        <is>
          <t>Fin de carga (fecha y hora)</t>
        </is>
      </c>
      <c r="O6" s="16" t="inlineStr">
        <is>
          <t>Salida programada (fecha y hora)</t>
        </is>
      </c>
      <c r="P6" s="16" t="inlineStr">
        <is>
          <t>Salida real (fecha y hora)</t>
        </is>
      </c>
      <c r="Q6" s="16" t="inlineStr">
        <is>
          <t>Estatus surtido</t>
        </is>
      </c>
      <c r="R6" s="16" t="inlineStr">
        <is>
          <t>Estatus carga</t>
        </is>
      </c>
      <c r="S6" s="16" t="inlineStr">
        <is>
          <t>Estatus salida</t>
        </is>
      </c>
      <c r="T6" s="16" t="inlineStr">
        <is>
          <t>Motivo de faltante</t>
        </is>
      </c>
      <c r="U6" s="16" t="inlineStr">
        <is>
          <t>Observaciones</t>
        </is>
      </c>
      <c r="V6" s="16" t="inlineStr">
        <is>
          <t>Duración de carga</t>
        </is>
      </c>
      <c r="W6" s="16" t="inlineStr">
        <is>
          <t>Resultado de control</t>
        </is>
      </c>
      <c r="X6" s="16" t="inlineStr">
        <is>
          <t>Semáforo</t>
        </is>
      </c>
    </row>
    <row r="7">
      <c r="A7" s="17" t="n">
        <v>46260</v>
      </c>
      <c r="B7" s="18" t="inlineStr">
        <is>
          <t>OD-260826-01</t>
        </is>
      </c>
      <c r="C7" s="18" t="inlineStr">
        <is>
          <t>PED-260826-081</t>
        </is>
      </c>
      <c r="D7" s="19" t="inlineStr">
        <is>
          <t>Abarrotes La Estrella — CDMX</t>
        </is>
      </c>
      <c r="E7" s="20" t="n">
        <v>48</v>
      </c>
      <c r="F7" s="20" t="n">
        <v>48</v>
      </c>
      <c r="G7" s="20" t="n">
        <v>48</v>
      </c>
      <c r="H7" s="21">
        <f>IFERROR(IF(OR($E7="",NOT(ISNUMBER($E7)),$G7="",NOT(ISNUMBER($G7))),"",MAX(0,$E7-$G7)),"")</f>
        <v/>
      </c>
      <c r="I7" s="21">
        <f>IFERROR(IF(OR($E7="",NOT(ISNUMBER($E7)),$F7="",NOT(ISNUMBER($F7))),"",MAX(0,$E7-$F7)),"")</f>
        <v/>
      </c>
      <c r="J7" s="22" t="inlineStr">
        <is>
          <t>Andén 01</t>
        </is>
      </c>
      <c r="K7" s="18" t="inlineStr">
        <is>
          <t>Unidad 01</t>
        </is>
      </c>
      <c r="L7" s="19" t="inlineStr">
        <is>
          <t>Gabriela Torres</t>
        </is>
      </c>
      <c r="M7" s="23" t="n">
        <v>46260.29861111111</v>
      </c>
      <c r="N7" s="23" t="n">
        <v>46260.31597222222</v>
      </c>
      <c r="O7" s="23" t="n">
        <v>46260.33333333334</v>
      </c>
      <c r="P7" s="23" t="n">
        <v>46260.32638888889</v>
      </c>
      <c r="Q7" s="22" t="inlineStr">
        <is>
          <t>Surtido</t>
        </is>
      </c>
      <c r="R7" s="22" t="inlineStr">
        <is>
          <t>Cargado</t>
        </is>
      </c>
      <c r="S7" s="22" t="inlineStr">
        <is>
          <t>Salió</t>
        </is>
      </c>
      <c r="T7" s="19" t="inlineStr"/>
      <c r="U7" s="19" t="inlineStr">
        <is>
          <t>Salida registrada en patio</t>
        </is>
      </c>
      <c r="V7" s="24">
        <f>IFERROR(IF(OR($M7="",NOT(ISNUMBER($M7)),$N7="",NOT(ISNUMBER($N7))),"",IF($N7&lt;$M7,"Revisar fecha/hora",$N7-$M7)),"")</f>
        <v/>
      </c>
      <c r="W7" s="25">
        <f>IFERROR(IF(COUNTA($A7:$G7,$J7:$U7)=0,"",IF(OR($A7="",$B7="",$C7="",$D7="",$E7="",$F7="",$G7="",$J7="",$K7="",$L7="",$Q7="",$R7="",$S7="",NOT(ISNUMBER($A7)),NOT(ISNUMBER($E7)),NOT(ISNUMBER($F7)),NOT(ISNUMBER($G7))),"Datos incompletos",IF(AND(OR($R7="En carga",$R7="Carga parcial",$R7="Cargado"),OR($M7="",NOT(ISNUMBER($M7)))),"Datos incompletos",IF(AND($R7="Cargado",OR($N7="",NOT(ISNUMBER($N7)))),"Datos incompletos",IF(AND($M7&lt;&gt;"",$N7&lt;&gt;"",OR(NOT(ISNUMBER($M7)),NOT(ISNUMBER($N7)))),"Revisar fecha/hora",IF(AND(ISNUMBER($M7),ISNUMBER($N7),$N7&lt;$M7),"Revisar fecha/hora",IF(AND($S7="Salió",OR($P7="",NOT(ISNUMBER($P7)))),"Datos incompletos",IF(AND($P7&lt;&gt;"",$S7&lt;&gt;"Salió"),"Revisar estatus salida",IF($F7&gt;$E7,"Excedente surtido",IF($G7&gt;$E7,"Excedente cargado",IF(AND(ISNUMBER($H7),$H7&gt;0,$T7=""),"Faltante sin motivo",IF(AND(ISNUMBER($H7),$H7&gt;0),"Con faltantes",IF($S7="Retenido","Retenido",IF(AND($Q7="Surtido",$R7="Cargado",$S7="Salió"),"Salida registrada",IF(AND($Q7="Surtido",$R7="Cargado",$S7="Liberado"),"Liberación registrada","En proceso"))))))))))))))),"")</f>
        <v/>
      </c>
      <c r="X7" s="26">
        <f>IFERROR(IF($W7="","",IF(OR($W7="Datos incompletos",$W7="Revisar fecha/hora",$W7="Revisar estatus salida",$W7="Faltante sin motivo",$W7="Retenido",$W7="Excedente surtido",$W7="Excedente cargado",AND(ISNUMBER($H7),ISNUMBER('Catálogos y parámetros'!$B$4),$H7&gt;'Catálogos y parámetros'!$B$4)),"Rojo",IF(OR($W7="Liberación registrada",$W7="Salida registrada"),"Verde","Amarillo"))),"")</f>
        <v/>
      </c>
    </row>
    <row r="8">
      <c r="A8" s="17" t="n">
        <v>46260</v>
      </c>
      <c r="B8" s="18" t="inlineStr">
        <is>
          <t>OD-260826-01</t>
        </is>
      </c>
      <c r="C8" s="18" t="inlineStr">
        <is>
          <t>PED-260826-082</t>
        </is>
      </c>
      <c r="D8" s="19" t="inlineStr">
        <is>
          <t>Distribuidora del Valle — Toluca</t>
        </is>
      </c>
      <c r="E8" s="20" t="n">
        <v>36</v>
      </c>
      <c r="F8" s="20" t="n">
        <v>36</v>
      </c>
      <c r="G8" s="20" t="n">
        <v>36</v>
      </c>
      <c r="H8" s="21">
        <f>IFERROR(IF(OR($E8="",NOT(ISNUMBER($E8)),$G8="",NOT(ISNUMBER($G8))),"",MAX(0,$E8-$G8)),"")</f>
        <v/>
      </c>
      <c r="I8" s="21">
        <f>IFERROR(IF(OR($E8="",NOT(ISNUMBER($E8)),$F8="",NOT(ISNUMBER($F8))),"",MAX(0,$E8-$F8)),"")</f>
        <v/>
      </c>
      <c r="J8" s="22" t="inlineStr">
        <is>
          <t>Andén 02</t>
        </is>
      </c>
      <c r="K8" s="18" t="inlineStr">
        <is>
          <t>Unidad 02</t>
        </is>
      </c>
      <c r="L8" s="19" t="inlineStr">
        <is>
          <t>Carlos Mendoza</t>
        </is>
      </c>
      <c r="M8" s="23" t="n">
        <v>46260.30555555555</v>
      </c>
      <c r="N8" s="23" t="n">
        <v>46260.32986111111</v>
      </c>
      <c r="O8" s="23" t="n">
        <v>46260.34375</v>
      </c>
      <c r="P8" s="23" t="n"/>
      <c r="Q8" s="22" t="inlineStr">
        <is>
          <t>Surtido</t>
        </is>
      </c>
      <c r="R8" s="22" t="inlineStr">
        <is>
          <t>Cargado</t>
        </is>
      </c>
      <c r="S8" s="22" t="inlineStr">
        <is>
          <t>Liberado</t>
        </is>
      </c>
      <c r="T8" s="19" t="inlineStr"/>
      <c r="U8" s="19" t="inlineStr">
        <is>
          <t>Unidad lista para salida</t>
        </is>
      </c>
      <c r="V8" s="24">
        <f>IFERROR(IF(OR($M8="",NOT(ISNUMBER($M8)),$N8="",NOT(ISNUMBER($N8))),"",IF($N8&lt;$M8,"Revisar fecha/hora",$N8-$M8)),"")</f>
        <v/>
      </c>
      <c r="W8" s="25">
        <f>IFERROR(IF(COUNTA($A8:$G8,$J8:$U8)=0,"",IF(OR($A8="",$B8="",$C8="",$D8="",$E8="",$F8="",$G8="",$J8="",$K8="",$L8="",$Q8="",$R8="",$S8="",NOT(ISNUMBER($A8)),NOT(ISNUMBER($E8)),NOT(ISNUMBER($F8)),NOT(ISNUMBER($G8))),"Datos incompletos",IF(AND(OR($R8="En carga",$R8="Carga parcial",$R8="Cargado"),OR($M8="",NOT(ISNUMBER($M8)))),"Datos incompletos",IF(AND($R8="Cargado",OR($N8="",NOT(ISNUMBER($N8)))),"Datos incompletos",IF(AND($M8&lt;&gt;"",$N8&lt;&gt;"",OR(NOT(ISNUMBER($M8)),NOT(ISNUMBER($N8)))),"Revisar fecha/hora",IF(AND(ISNUMBER($M8),ISNUMBER($N8),$N8&lt;$M8),"Revisar fecha/hora",IF(AND($S8="Salió",OR($P8="",NOT(ISNUMBER($P8)))),"Datos incompletos",IF(AND($P8&lt;&gt;"",$S8&lt;&gt;"Salió"),"Revisar estatus salida",IF($F8&gt;$E8,"Excedente surtido",IF($G8&gt;$E8,"Excedente cargado",IF(AND(ISNUMBER($H8),$H8&gt;0,$T8=""),"Faltante sin motivo",IF(AND(ISNUMBER($H8),$H8&gt;0),"Con faltantes",IF($S8="Retenido","Retenido",IF(AND($Q8="Surtido",$R8="Cargado",$S8="Salió"),"Salida registrada",IF(AND($Q8="Surtido",$R8="Cargado",$S8="Liberado"),"Liberación registrada","En proceso"))))))))))))))),"")</f>
        <v/>
      </c>
      <c r="X8" s="26">
        <f>IFERROR(IF($W8="","",IF(OR($W8="Datos incompletos",$W8="Revisar fecha/hora",$W8="Revisar estatus salida",$W8="Faltante sin motivo",$W8="Retenido",$W8="Excedente surtido",$W8="Excedente cargado",AND(ISNUMBER($H8),ISNUMBER('Catálogos y parámetros'!$B$4),$H8&gt;'Catálogos y parámetros'!$B$4)),"Rojo",IF(OR($W8="Liberación registrada",$W8="Salida registrada"),"Verde","Amarillo"))),"")</f>
        <v/>
      </c>
    </row>
    <row r="9">
      <c r="A9" s="17" t="n">
        <v>46261</v>
      </c>
      <c r="B9" s="18" t="inlineStr">
        <is>
          <t>OD-260827-01</t>
        </is>
      </c>
      <c r="C9" s="18" t="inlineStr">
        <is>
          <t>PED-260827-083</t>
        </is>
      </c>
      <c r="D9" s="19" t="inlineStr">
        <is>
          <t>Comercializadora Puebla — Puebla</t>
        </is>
      </c>
      <c r="E9" s="20" t="n">
        <v>60</v>
      </c>
      <c r="F9" s="20" t="n">
        <v>60</v>
      </c>
      <c r="G9" s="20" t="n">
        <v>54</v>
      </c>
      <c r="H9" s="21">
        <f>IFERROR(IF(OR($E9="",NOT(ISNUMBER($E9)),$G9="",NOT(ISNUMBER($G9))),"",MAX(0,$E9-$G9)),"")</f>
        <v/>
      </c>
      <c r="I9" s="21">
        <f>IFERROR(IF(OR($E9="",NOT(ISNUMBER($E9)),$F9="",NOT(ISNUMBER($F9))),"",MAX(0,$E9-$F9)),"")</f>
        <v/>
      </c>
      <c r="J9" s="22" t="inlineStr">
        <is>
          <t>Andén 03</t>
        </is>
      </c>
      <c r="K9" s="18" t="inlineStr">
        <is>
          <t>Unidad 03</t>
        </is>
      </c>
      <c r="L9" s="19" t="inlineStr">
        <is>
          <t>Elena Ruiz</t>
        </is>
      </c>
      <c r="M9" s="23" t="n">
        <v>46261.33333333334</v>
      </c>
      <c r="N9" s="23" t="n">
        <v>46261.35416666666</v>
      </c>
      <c r="O9" s="23" t="n">
        <v>46261.36458333334</v>
      </c>
      <c r="P9" s="23" t="n"/>
      <c r="Q9" s="22" t="inlineStr">
        <is>
          <t>Surtido</t>
        </is>
      </c>
      <c r="R9" s="22" t="inlineStr">
        <is>
          <t>Carga parcial</t>
        </is>
      </c>
      <c r="S9" s="22" t="inlineStr">
        <is>
          <t>Retenido</t>
        </is>
      </c>
      <c r="T9" s="19" t="inlineStr">
        <is>
          <t>Sin inventario</t>
        </is>
      </c>
      <c r="U9" s="19" t="inlineStr">
        <is>
          <t>Se retiene hasta completar bultos</t>
        </is>
      </c>
      <c r="V9" s="24">
        <f>IFERROR(IF(OR($M9="",NOT(ISNUMBER($M9)),$N9="",NOT(ISNUMBER($N9))),"",IF($N9&lt;$M9,"Revisar fecha/hora",$N9-$M9)),"")</f>
        <v/>
      </c>
      <c r="W9" s="25">
        <f>IFERROR(IF(COUNTA($A9:$G9,$J9:$U9)=0,"",IF(OR($A9="",$B9="",$C9="",$D9="",$E9="",$F9="",$G9="",$J9="",$K9="",$L9="",$Q9="",$R9="",$S9="",NOT(ISNUMBER($A9)),NOT(ISNUMBER($E9)),NOT(ISNUMBER($F9)),NOT(ISNUMBER($G9))),"Datos incompletos",IF(AND(OR($R9="En carga",$R9="Carga parcial",$R9="Cargado"),OR($M9="",NOT(ISNUMBER($M9)))),"Datos incompletos",IF(AND($R9="Cargado",OR($N9="",NOT(ISNUMBER($N9)))),"Datos incompletos",IF(AND($M9&lt;&gt;"",$N9&lt;&gt;"",OR(NOT(ISNUMBER($M9)),NOT(ISNUMBER($N9)))),"Revisar fecha/hora",IF(AND(ISNUMBER($M9),ISNUMBER($N9),$N9&lt;$M9),"Revisar fecha/hora",IF(AND($S9="Salió",OR($P9="",NOT(ISNUMBER($P9)))),"Datos incompletos",IF(AND($P9&lt;&gt;"",$S9&lt;&gt;"Salió"),"Revisar estatus salida",IF($F9&gt;$E9,"Excedente surtido",IF($G9&gt;$E9,"Excedente cargado",IF(AND(ISNUMBER($H9),$H9&gt;0,$T9=""),"Faltante sin motivo",IF(AND(ISNUMBER($H9),$H9&gt;0),"Con faltantes",IF($S9="Retenido","Retenido",IF(AND($Q9="Surtido",$R9="Cargado",$S9="Salió"),"Salida registrada",IF(AND($Q9="Surtido",$R9="Cargado",$S9="Liberado"),"Liberación registrada","En proceso"))))))))))))))),"")</f>
        <v/>
      </c>
      <c r="X9" s="26">
        <f>IFERROR(IF($W9="","",IF(OR($W9="Datos incompletos",$W9="Revisar fecha/hora",$W9="Revisar estatus salida",$W9="Faltante sin motivo",$W9="Retenido",$W9="Excedente surtido",$W9="Excedente cargado",AND(ISNUMBER($H9),ISNUMBER('Catálogos y parámetros'!$B$4),$H9&gt;'Catálogos y parámetros'!$B$4)),"Rojo",IF(OR($W9="Liberación registrada",$W9="Salida registrada"),"Verde","Amarillo"))),"")</f>
        <v/>
      </c>
    </row>
    <row r="10">
      <c r="A10" s="17" t="n">
        <v>46261</v>
      </c>
      <c r="B10" s="18" t="inlineStr">
        <is>
          <t>OD-260827-02</t>
        </is>
      </c>
      <c r="C10" s="18" t="inlineStr">
        <is>
          <t>PED-260827-084</t>
        </is>
      </c>
      <c r="D10" s="19" t="inlineStr">
        <is>
          <t>Ferretería del Bajío — Querétaro</t>
        </is>
      </c>
      <c r="E10" s="20" t="n">
        <v>24</v>
      </c>
      <c r="F10" s="20" t="n">
        <v>24</v>
      </c>
      <c r="G10" s="20" t="n">
        <v>24</v>
      </c>
      <c r="H10" s="21">
        <f>IFERROR(IF(OR($E10="",NOT(ISNUMBER($E10)),$G10="",NOT(ISNUMBER($G10))),"",MAX(0,$E10-$G10)),"")</f>
        <v/>
      </c>
      <c r="I10" s="21">
        <f>IFERROR(IF(OR($E10="",NOT(ISNUMBER($E10)),$F10="",NOT(ISNUMBER($F10))),"",MAX(0,$E10-$F10)),"")</f>
        <v/>
      </c>
      <c r="J10" s="22" t="inlineStr">
        <is>
          <t>Andén 04</t>
        </is>
      </c>
      <c r="K10" s="18" t="inlineStr">
        <is>
          <t>Unidad 04</t>
        </is>
      </c>
      <c r="L10" s="19" t="inlineStr">
        <is>
          <t>Jorge Salgado</t>
        </is>
      </c>
      <c r="M10" s="23" t="n">
        <v>46261.37847222222</v>
      </c>
      <c r="N10" s="23" t="n">
        <v>46261.39236111111</v>
      </c>
      <c r="O10" s="23" t="n">
        <v>46261.40277777778</v>
      </c>
      <c r="P10" s="23" t="n">
        <v>46261.39930555555</v>
      </c>
      <c r="Q10" s="22" t="inlineStr">
        <is>
          <t>Surtido</t>
        </is>
      </c>
      <c r="R10" s="22" t="inlineStr">
        <is>
          <t>Cargado</t>
        </is>
      </c>
      <c r="S10" s="22" t="inlineStr">
        <is>
          <t>Salió</t>
        </is>
      </c>
      <c r="T10" s="19" t="inlineStr"/>
      <c r="U10" s="19" t="inlineStr">
        <is>
          <t>Salida confirmada</t>
        </is>
      </c>
      <c r="V10" s="24">
        <f>IFERROR(IF(OR($M10="",NOT(ISNUMBER($M10)),$N10="",NOT(ISNUMBER($N10))),"",IF($N10&lt;$M10,"Revisar fecha/hora",$N10-$M10)),"")</f>
        <v/>
      </c>
      <c r="W10" s="25">
        <f>IFERROR(IF(COUNTA($A10:$G10,$J10:$U10)=0,"",IF(OR($A10="",$B10="",$C10="",$D10="",$E10="",$F10="",$G10="",$J10="",$K10="",$L10="",$Q10="",$R10="",$S10="",NOT(ISNUMBER($A10)),NOT(ISNUMBER($E10)),NOT(ISNUMBER($F10)),NOT(ISNUMBER($G10))),"Datos incompletos",IF(AND(OR($R10="En carga",$R10="Carga parcial",$R10="Cargado"),OR($M10="",NOT(ISNUMBER($M10)))),"Datos incompletos",IF(AND($R10="Cargado",OR($N10="",NOT(ISNUMBER($N10)))),"Datos incompletos",IF(AND($M10&lt;&gt;"",$N10&lt;&gt;"",OR(NOT(ISNUMBER($M10)),NOT(ISNUMBER($N10)))),"Revisar fecha/hora",IF(AND(ISNUMBER($M10),ISNUMBER($N10),$N10&lt;$M10),"Revisar fecha/hora",IF(AND($S10="Salió",OR($P10="",NOT(ISNUMBER($P10)))),"Datos incompletos",IF(AND($P10&lt;&gt;"",$S10&lt;&gt;"Salió"),"Revisar estatus salida",IF($F10&gt;$E10,"Excedente surtido",IF($G10&gt;$E10,"Excedente cargado",IF(AND(ISNUMBER($H10),$H10&gt;0,$T10=""),"Faltante sin motivo",IF(AND(ISNUMBER($H10),$H10&gt;0),"Con faltantes",IF($S10="Retenido","Retenido",IF(AND($Q10="Surtido",$R10="Cargado",$S10="Salió"),"Salida registrada",IF(AND($Q10="Surtido",$R10="Cargado",$S10="Liberado"),"Liberación registrada","En proceso"))))))))))))))),"")</f>
        <v/>
      </c>
      <c r="X10" s="26">
        <f>IFERROR(IF($W10="","",IF(OR($W10="Datos incompletos",$W10="Revisar fecha/hora",$W10="Revisar estatus salida",$W10="Faltante sin motivo",$W10="Retenido",$W10="Excedente surtido",$W10="Excedente cargado",AND(ISNUMBER($H10),ISNUMBER('Catálogos y parámetros'!$B$4),$H10&gt;'Catálogos y parámetros'!$B$4)),"Rojo",IF(OR($W10="Liberación registrada",$W10="Salida registrada"),"Verde","Amarillo"))),"")</f>
        <v/>
      </c>
    </row>
    <row r="11">
      <c r="A11" s="17" t="n">
        <v>46262</v>
      </c>
      <c r="B11" s="18" t="inlineStr">
        <is>
          <t>OD-260828-01</t>
        </is>
      </c>
      <c r="C11" s="18" t="inlineStr">
        <is>
          <t>PED-260828-085</t>
        </is>
      </c>
      <c r="D11" s="19" t="inlineStr">
        <is>
          <t>Punto de Venta Morelos — Cuernavaca</t>
        </is>
      </c>
      <c r="E11" s="20" t="n">
        <v>18</v>
      </c>
      <c r="F11" s="20" t="n">
        <v>18</v>
      </c>
      <c r="G11" s="20" t="n">
        <v>18</v>
      </c>
      <c r="H11" s="21">
        <f>IFERROR(IF(OR($E11="",NOT(ISNUMBER($E11)),$G11="",NOT(ISNUMBER($G11))),"",MAX(0,$E11-$G11)),"")</f>
        <v/>
      </c>
      <c r="I11" s="21">
        <f>IFERROR(IF(OR($E11="",NOT(ISNUMBER($E11)),$F11="",NOT(ISNUMBER($F11))),"",MAX(0,$E11-$F11)),"")</f>
        <v/>
      </c>
      <c r="J11" s="22" t="inlineStr">
        <is>
          <t>Andén 01</t>
        </is>
      </c>
      <c r="K11" s="18" t="inlineStr">
        <is>
          <t>Unidad 05</t>
        </is>
      </c>
      <c r="L11" s="19" t="inlineStr">
        <is>
          <t>Miriam Ortega</t>
        </is>
      </c>
      <c r="M11" s="23" t="n">
        <v>46262.42361111111</v>
      </c>
      <c r="N11" s="23" t="n">
        <v>46262.43888888889</v>
      </c>
      <c r="O11" s="23" t="n">
        <v>46262.45138888889</v>
      </c>
      <c r="P11" s="23" t="n"/>
      <c r="Q11" s="22" t="inlineStr">
        <is>
          <t>Surtido</t>
        </is>
      </c>
      <c r="R11" s="22" t="inlineStr">
        <is>
          <t>Cargado</t>
        </is>
      </c>
      <c r="S11" s="22" t="inlineStr">
        <is>
          <t>Liberado</t>
        </is>
      </c>
      <c r="T11" s="19" t="inlineStr"/>
      <c r="U11" s="19" t="inlineStr">
        <is>
          <t>Documentación revisada</t>
        </is>
      </c>
      <c r="V11" s="24">
        <f>IFERROR(IF(OR($M11="",NOT(ISNUMBER($M11)),$N11="",NOT(ISNUMBER($N11))),"",IF($N11&lt;$M11,"Revisar fecha/hora",$N11-$M11)),"")</f>
        <v/>
      </c>
      <c r="W11" s="25">
        <f>IFERROR(IF(COUNTA($A11:$G11,$J11:$U11)=0,"",IF(OR($A11="",$B11="",$C11="",$D11="",$E11="",$F11="",$G11="",$J11="",$K11="",$L11="",$Q11="",$R11="",$S11="",NOT(ISNUMBER($A11)),NOT(ISNUMBER($E11)),NOT(ISNUMBER($F11)),NOT(ISNUMBER($G11))),"Datos incompletos",IF(AND(OR($R11="En carga",$R11="Carga parcial",$R11="Cargado"),OR($M11="",NOT(ISNUMBER($M11)))),"Datos incompletos",IF(AND($R11="Cargado",OR($N11="",NOT(ISNUMBER($N11)))),"Datos incompletos",IF(AND($M11&lt;&gt;"",$N11&lt;&gt;"",OR(NOT(ISNUMBER($M11)),NOT(ISNUMBER($N11)))),"Revisar fecha/hora",IF(AND(ISNUMBER($M11),ISNUMBER($N11),$N11&lt;$M11),"Revisar fecha/hora",IF(AND($S11="Salió",OR($P11="",NOT(ISNUMBER($P11)))),"Datos incompletos",IF(AND($P11&lt;&gt;"",$S11&lt;&gt;"Salió"),"Revisar estatus salida",IF($F11&gt;$E11,"Excedente surtido",IF($G11&gt;$E11,"Excedente cargado",IF(AND(ISNUMBER($H11),$H11&gt;0,$T11=""),"Faltante sin motivo",IF(AND(ISNUMBER($H11),$H11&gt;0),"Con faltantes",IF($S11="Retenido","Retenido",IF(AND($Q11="Surtido",$R11="Cargado",$S11="Salió"),"Salida registrada",IF(AND($Q11="Surtido",$R11="Cargado",$S11="Liberado"),"Liberación registrada","En proceso"))))))))))))))),"")</f>
        <v/>
      </c>
      <c r="X11" s="26">
        <f>IFERROR(IF($W11="","",IF(OR($W11="Datos incompletos",$W11="Revisar fecha/hora",$W11="Revisar estatus salida",$W11="Faltante sin motivo",$W11="Retenido",$W11="Excedente surtido",$W11="Excedente cargado",AND(ISNUMBER($H11),ISNUMBER('Catálogos y parámetros'!$B$4),$H11&gt;'Catálogos y parámetros'!$B$4)),"Rojo",IF(OR($W11="Liberación registrada",$W11="Salida registrada"),"Verde","Amarillo"))),"")</f>
        <v/>
      </c>
    </row>
    <row r="12">
      <c r="A12" s="17" t="n">
        <v>46262</v>
      </c>
      <c r="B12" s="18" t="inlineStr">
        <is>
          <t>OD-260828-02</t>
        </is>
      </c>
      <c r="C12" s="18" t="inlineStr">
        <is>
          <t>PED-260828-086</t>
        </is>
      </c>
      <c r="D12" s="19" t="inlineStr">
        <is>
          <t>Mayorista Hidalgo — Pachuca</t>
        </is>
      </c>
      <c r="E12" s="20" t="n">
        <v>30</v>
      </c>
      <c r="F12" s="20" t="n">
        <v>27</v>
      </c>
      <c r="G12" s="20" t="n">
        <v>27</v>
      </c>
      <c r="H12" s="21">
        <f>IFERROR(IF(OR($E12="",NOT(ISNUMBER($E12)),$G12="",NOT(ISNUMBER($G12))),"",MAX(0,$E12-$G12)),"")</f>
        <v/>
      </c>
      <c r="I12" s="21">
        <f>IFERROR(IF(OR($E12="",NOT(ISNUMBER($E12)),$F12="",NOT(ISNUMBER($F12))),"",MAX(0,$E12-$F12)),"")</f>
        <v/>
      </c>
      <c r="J12" s="22" t="inlineStr">
        <is>
          <t>Andén 05</t>
        </is>
      </c>
      <c r="K12" s="18" t="inlineStr">
        <is>
          <t>Unidad 06</t>
        </is>
      </c>
      <c r="L12" s="19" t="inlineStr">
        <is>
          <t>Adrián Flores</t>
        </is>
      </c>
      <c r="M12" s="23" t="n">
        <v>46262.46875</v>
      </c>
      <c r="N12" s="23" t="n">
        <v>46262.49166666667</v>
      </c>
      <c r="O12" s="23" t="n">
        <v>46262.50694444445</v>
      </c>
      <c r="P12" s="23" t="n"/>
      <c r="Q12" s="22" t="inlineStr">
        <is>
          <t>Parcial</t>
        </is>
      </c>
      <c r="R12" s="22" t="inlineStr">
        <is>
          <t>Carga parcial</t>
        </is>
      </c>
      <c r="S12" s="22" t="inlineStr">
        <is>
          <t>Pendiente</t>
        </is>
      </c>
      <c r="T12" s="19" t="inlineStr">
        <is>
          <t>Diferencia de surtido</t>
        </is>
      </c>
      <c r="U12" s="19" t="inlineStr">
        <is>
          <t>Pendiente completar surtido</t>
        </is>
      </c>
      <c r="V12" s="24">
        <f>IFERROR(IF(OR($M12="",NOT(ISNUMBER($M12)),$N12="",NOT(ISNUMBER($N12))),"",IF($N12&lt;$M12,"Revisar fecha/hora",$N12-$M12)),"")</f>
        <v/>
      </c>
      <c r="W12" s="25">
        <f>IFERROR(IF(COUNTA($A12:$G12,$J12:$U12)=0,"",IF(OR($A12="",$B12="",$C12="",$D12="",$E12="",$F12="",$G12="",$J12="",$K12="",$L12="",$Q12="",$R12="",$S12="",NOT(ISNUMBER($A12)),NOT(ISNUMBER($E12)),NOT(ISNUMBER($F12)),NOT(ISNUMBER($G12))),"Datos incompletos",IF(AND(OR($R12="En carga",$R12="Carga parcial",$R12="Cargado"),OR($M12="",NOT(ISNUMBER($M12)))),"Datos incompletos",IF(AND($R12="Cargado",OR($N12="",NOT(ISNUMBER($N12)))),"Datos incompletos",IF(AND($M12&lt;&gt;"",$N12&lt;&gt;"",OR(NOT(ISNUMBER($M12)),NOT(ISNUMBER($N12)))),"Revisar fecha/hora",IF(AND(ISNUMBER($M12),ISNUMBER($N12),$N12&lt;$M12),"Revisar fecha/hora",IF(AND($S12="Salió",OR($P12="",NOT(ISNUMBER($P12)))),"Datos incompletos",IF(AND($P12&lt;&gt;"",$S12&lt;&gt;"Salió"),"Revisar estatus salida",IF($F12&gt;$E12,"Excedente surtido",IF($G12&gt;$E12,"Excedente cargado",IF(AND(ISNUMBER($H12),$H12&gt;0,$T12=""),"Faltante sin motivo",IF(AND(ISNUMBER($H12),$H12&gt;0),"Con faltantes",IF($S12="Retenido","Retenido",IF(AND($Q12="Surtido",$R12="Cargado",$S12="Salió"),"Salida registrada",IF(AND($Q12="Surtido",$R12="Cargado",$S12="Liberado"),"Liberación registrada","En proceso"))))))))))))))),"")</f>
        <v/>
      </c>
      <c r="X12" s="26">
        <f>IFERROR(IF($W12="","",IF(OR($W12="Datos incompletos",$W12="Revisar fecha/hora",$W12="Revisar estatus salida",$W12="Faltante sin motivo",$W12="Retenido",$W12="Excedente surtido",$W12="Excedente cargado",AND(ISNUMBER($H12),ISNUMBER('Catálogos y parámetros'!$B$4),$H12&gt;'Catálogos y parámetros'!$B$4)),"Rojo",IF(OR($W12="Liberación registrada",$W12="Salida registrada"),"Verde","Amarillo"))),"")</f>
        <v/>
      </c>
    </row>
    <row r="13">
      <c r="A13" s="17" t="n">
        <v>46263</v>
      </c>
      <c r="B13" s="18" t="inlineStr">
        <is>
          <t>OD-260829-01</t>
        </is>
      </c>
      <c r="C13" s="18" t="inlineStr">
        <is>
          <t>PED-260829-087</t>
        </is>
      </c>
      <c r="D13" s="19" t="inlineStr">
        <is>
          <t>Abarrotera del Centro — León</t>
        </is>
      </c>
      <c r="E13" s="20" t="n">
        <v>42</v>
      </c>
      <c r="F13" s="20" t="n">
        <v>42</v>
      </c>
      <c r="G13" s="20" t="n"/>
      <c r="H13" s="21">
        <f>IFERROR(IF(OR($E13="",NOT(ISNUMBER($E13)),$G13="",NOT(ISNUMBER($G13))),"",MAX(0,$E13-$G13)),"")</f>
        <v/>
      </c>
      <c r="I13" s="21">
        <f>IFERROR(IF(OR($E13="",NOT(ISNUMBER($E13)),$F13="",NOT(ISNUMBER($F13))),"",MAX(0,$E13-$F13)),"")</f>
        <v/>
      </c>
      <c r="J13" s="22" t="inlineStr">
        <is>
          <t>Andén 06</t>
        </is>
      </c>
      <c r="K13" s="18" t="inlineStr">
        <is>
          <t>Unidad 07</t>
        </is>
      </c>
      <c r="L13" s="19" t="inlineStr">
        <is>
          <t>Sofía Ramírez</t>
        </is>
      </c>
      <c r="M13" s="23" t="n">
        <v>46263.51388888889</v>
      </c>
      <c r="N13" s="23" t="n"/>
      <c r="O13" s="23" t="n">
        <v>46263.54166666666</v>
      </c>
      <c r="P13" s="23" t="n"/>
      <c r="Q13" s="22" t="inlineStr">
        <is>
          <t>Surtido</t>
        </is>
      </c>
      <c r="R13" s="22" t="inlineStr">
        <is>
          <t>En carga</t>
        </is>
      </c>
      <c r="S13" s="22" t="inlineStr">
        <is>
          <t>Pendiente</t>
        </is>
      </c>
      <c r="T13" s="19" t="inlineStr"/>
      <c r="U13" s="19" t="inlineStr">
        <is>
          <t>Carga en curso</t>
        </is>
      </c>
      <c r="V13" s="24">
        <f>IFERROR(IF(OR($M13="",NOT(ISNUMBER($M13)),$N13="",NOT(ISNUMBER($N13))),"",IF($N13&lt;$M13,"Revisar fecha/hora",$N13-$M13)),"")</f>
        <v/>
      </c>
      <c r="W13" s="25">
        <f>IFERROR(IF(COUNTA($A13:$G13,$J13:$U13)=0,"",IF(OR($A13="",$B13="",$C13="",$D13="",$E13="",$F13="",$G13="",$J13="",$K13="",$L13="",$Q13="",$R13="",$S13="",NOT(ISNUMBER($A13)),NOT(ISNUMBER($E13)),NOT(ISNUMBER($F13)),NOT(ISNUMBER($G13))),"Datos incompletos",IF(AND(OR($R13="En carga",$R13="Carga parcial",$R13="Cargado"),OR($M13="",NOT(ISNUMBER($M13)))),"Datos incompletos",IF(AND($R13="Cargado",OR($N13="",NOT(ISNUMBER($N13)))),"Datos incompletos",IF(AND($M13&lt;&gt;"",$N13&lt;&gt;"",OR(NOT(ISNUMBER($M13)),NOT(ISNUMBER($N13)))),"Revisar fecha/hora",IF(AND(ISNUMBER($M13),ISNUMBER($N13),$N13&lt;$M13),"Revisar fecha/hora",IF(AND($S13="Salió",OR($P13="",NOT(ISNUMBER($P13)))),"Datos incompletos",IF(AND($P13&lt;&gt;"",$S13&lt;&gt;"Salió"),"Revisar estatus salida",IF($F13&gt;$E13,"Excedente surtido",IF($G13&gt;$E13,"Excedente cargado",IF(AND(ISNUMBER($H13),$H13&gt;0,$T13=""),"Faltante sin motivo",IF(AND(ISNUMBER($H13),$H13&gt;0),"Con faltantes",IF($S13="Retenido","Retenido",IF(AND($Q13="Surtido",$R13="Cargado",$S13="Salió"),"Salida registrada",IF(AND($Q13="Surtido",$R13="Cargado",$S13="Liberado"),"Liberación registrada","En proceso"))))))))))))))),"")</f>
        <v/>
      </c>
      <c r="X13" s="26">
        <f>IFERROR(IF($W13="","",IF(OR($W13="Datos incompletos",$W13="Revisar fecha/hora",$W13="Revisar estatus salida",$W13="Faltante sin motivo",$W13="Retenido",$W13="Excedente surtido",$W13="Excedente cargado",AND(ISNUMBER($H13),ISNUMBER('Catálogos y parámetros'!$B$4),$H13&gt;'Catálogos y parámetros'!$B$4)),"Rojo",IF(OR($W13="Liberación registrada",$W13="Salida registrada"),"Verde","Amarillo"))),"")</f>
        <v/>
      </c>
    </row>
    <row r="14">
      <c r="A14" s="17" t="n">
        <v>46263</v>
      </c>
      <c r="B14" s="18" t="inlineStr">
        <is>
          <t>OD-260829-02</t>
        </is>
      </c>
      <c r="C14" s="18" t="inlineStr">
        <is>
          <t>PED-260829-088</t>
        </is>
      </c>
      <c r="D14" s="19" t="inlineStr">
        <is>
          <t>Distribuciones Metro — Tlalnepantla</t>
        </is>
      </c>
      <c r="E14" s="20" t="n">
        <v>20</v>
      </c>
      <c r="F14" s="20" t="n">
        <v>20</v>
      </c>
      <c r="G14" s="20" t="n">
        <v>20</v>
      </c>
      <c r="H14" s="21">
        <f>IFERROR(IF(OR($E14="",NOT(ISNUMBER($E14)),$G14="",NOT(ISNUMBER($G14))),"",MAX(0,$E14-$G14)),"")</f>
        <v/>
      </c>
      <c r="I14" s="21">
        <f>IFERROR(IF(OR($E14="",NOT(ISNUMBER($E14)),$F14="",NOT(ISNUMBER($F14))),"",MAX(0,$E14-$F14)),"")</f>
        <v/>
      </c>
      <c r="J14" s="22" t="inlineStr">
        <is>
          <t>Andén 02</t>
        </is>
      </c>
      <c r="K14" s="18" t="inlineStr">
        <is>
          <t>Unidad 08</t>
        </is>
      </c>
      <c r="L14" s="19" t="inlineStr">
        <is>
          <t>Ricardo Peña</t>
        </is>
      </c>
      <c r="M14" s="23" t="n">
        <v>46263.54861111111</v>
      </c>
      <c r="N14" s="23" t="n">
        <v>46263.56597222222</v>
      </c>
      <c r="O14" s="23" t="n">
        <v>46263.57638888889</v>
      </c>
      <c r="P14" s="23" t="n"/>
      <c r="Q14" s="22" t="inlineStr">
        <is>
          <t>Surtido</t>
        </is>
      </c>
      <c r="R14" s="22" t="inlineStr">
        <is>
          <t>Cargado</t>
        </is>
      </c>
      <c r="S14" s="22" t="inlineStr">
        <is>
          <t>Retenido</t>
        </is>
      </c>
      <c r="T14" s="19" t="inlineStr"/>
      <c r="U14" s="19" t="inlineStr">
        <is>
          <t>Revisión física solicitada</t>
        </is>
      </c>
      <c r="V14" s="24">
        <f>IFERROR(IF(OR($M14="",NOT(ISNUMBER($M14)),$N14="",NOT(ISNUMBER($N14))),"",IF($N14&lt;$M14,"Revisar fecha/hora",$N14-$M14)),"")</f>
        <v/>
      </c>
      <c r="W14" s="25">
        <f>IFERROR(IF(COUNTA($A14:$G14,$J14:$U14)=0,"",IF(OR($A14="",$B14="",$C14="",$D14="",$E14="",$F14="",$G14="",$J14="",$K14="",$L14="",$Q14="",$R14="",$S14="",NOT(ISNUMBER($A14)),NOT(ISNUMBER($E14)),NOT(ISNUMBER($F14)),NOT(ISNUMBER($G14))),"Datos incompletos",IF(AND(OR($R14="En carga",$R14="Carga parcial",$R14="Cargado"),OR($M14="",NOT(ISNUMBER($M14)))),"Datos incompletos",IF(AND($R14="Cargado",OR($N14="",NOT(ISNUMBER($N14)))),"Datos incompletos",IF(AND($M14&lt;&gt;"",$N14&lt;&gt;"",OR(NOT(ISNUMBER($M14)),NOT(ISNUMBER($N14)))),"Revisar fecha/hora",IF(AND(ISNUMBER($M14),ISNUMBER($N14),$N14&lt;$M14),"Revisar fecha/hora",IF(AND($S14="Salió",OR($P14="",NOT(ISNUMBER($P14)))),"Datos incompletos",IF(AND($P14&lt;&gt;"",$S14&lt;&gt;"Salió"),"Revisar estatus salida",IF($F14&gt;$E14,"Excedente surtido",IF($G14&gt;$E14,"Excedente cargado",IF(AND(ISNUMBER($H14),$H14&gt;0,$T14=""),"Faltante sin motivo",IF(AND(ISNUMBER($H14),$H14&gt;0),"Con faltantes",IF($S14="Retenido","Retenido",IF(AND($Q14="Surtido",$R14="Cargado",$S14="Salió"),"Salida registrada",IF(AND($Q14="Surtido",$R14="Cargado",$S14="Liberado"),"Liberación registrada","En proceso"))))))))))))))),"")</f>
        <v/>
      </c>
      <c r="X14" s="26">
        <f>IFERROR(IF($W14="","",IF(OR($W14="Datos incompletos",$W14="Revisar fecha/hora",$W14="Revisar estatus salida",$W14="Faltante sin motivo",$W14="Retenido",$W14="Excedente surtido",$W14="Excedente cargado",AND(ISNUMBER($H14),ISNUMBER('Catálogos y parámetros'!$B$4),$H14&gt;'Catálogos y parámetros'!$B$4)),"Rojo",IF(OR($W14="Liberación registrada",$W14="Salida registrada"),"Verde","Amarillo"))),"")</f>
        <v/>
      </c>
    </row>
    <row r="15">
      <c r="A15" s="17" t="n">
        <v>46264</v>
      </c>
      <c r="B15" s="18" t="inlineStr">
        <is>
          <t>OD-260830-01</t>
        </is>
      </c>
      <c r="C15" s="18" t="inlineStr">
        <is>
          <t>PED-260830-089</t>
        </is>
      </c>
      <c r="D15" s="19" t="inlineStr">
        <is>
          <t>Tiendas del Bajío — Irapuato</t>
        </is>
      </c>
      <c r="E15" s="20" t="n">
        <v>28</v>
      </c>
      <c r="F15" s="20" t="n">
        <v>28</v>
      </c>
      <c r="G15" s="20" t="n">
        <v>26</v>
      </c>
      <c r="H15" s="21">
        <f>IFERROR(IF(OR($E15="",NOT(ISNUMBER($E15)),$G15="",NOT(ISNUMBER($G15))),"",MAX(0,$E15-$G15)),"")</f>
        <v/>
      </c>
      <c r="I15" s="21">
        <f>IFERROR(IF(OR($E15="",NOT(ISNUMBER($E15)),$F15="",NOT(ISNUMBER($F15))),"",MAX(0,$E15-$F15)),"")</f>
        <v/>
      </c>
      <c r="J15" s="22" t="inlineStr">
        <is>
          <t>Andén 07</t>
        </is>
      </c>
      <c r="K15" s="18" t="inlineStr">
        <is>
          <t>Unidad 03</t>
        </is>
      </c>
      <c r="L15" s="19" t="inlineStr">
        <is>
          <t>Gabriela Torres</t>
        </is>
      </c>
      <c r="M15" s="23" t="n">
        <v>46264.59027777778</v>
      </c>
      <c r="N15" s="23" t="n">
        <v>46264.61458333334</v>
      </c>
      <c r="O15" s="23" t="n">
        <v>46264.625</v>
      </c>
      <c r="P15" s="23" t="n"/>
      <c r="Q15" s="22" t="inlineStr">
        <is>
          <t>Surtido</t>
        </is>
      </c>
      <c r="R15" s="22" t="inlineStr">
        <is>
          <t>Carga parcial</t>
        </is>
      </c>
      <c r="S15" s="22" t="inlineStr">
        <is>
          <t>Pendiente</t>
        </is>
      </c>
      <c r="T15" s="19" t="inlineStr"/>
      <c r="U15" s="19" t="inlineStr">
        <is>
          <t>Faltan dos bultos por confirmar</t>
        </is>
      </c>
      <c r="V15" s="24">
        <f>IFERROR(IF(OR($M15="",NOT(ISNUMBER($M15)),$N15="",NOT(ISNUMBER($N15))),"",IF($N15&lt;$M15,"Revisar fecha/hora",$N15-$M15)),"")</f>
        <v/>
      </c>
      <c r="W15" s="25">
        <f>IFERROR(IF(COUNTA($A15:$G15,$J15:$U15)=0,"",IF(OR($A15="",$B15="",$C15="",$D15="",$E15="",$F15="",$G15="",$J15="",$K15="",$L15="",$Q15="",$R15="",$S15="",NOT(ISNUMBER($A15)),NOT(ISNUMBER($E15)),NOT(ISNUMBER($F15)),NOT(ISNUMBER($G15))),"Datos incompletos",IF(AND(OR($R15="En carga",$R15="Carga parcial",$R15="Cargado"),OR($M15="",NOT(ISNUMBER($M15)))),"Datos incompletos",IF(AND($R15="Cargado",OR($N15="",NOT(ISNUMBER($N15)))),"Datos incompletos",IF(AND($M15&lt;&gt;"",$N15&lt;&gt;"",OR(NOT(ISNUMBER($M15)),NOT(ISNUMBER($N15)))),"Revisar fecha/hora",IF(AND(ISNUMBER($M15),ISNUMBER($N15),$N15&lt;$M15),"Revisar fecha/hora",IF(AND($S15="Salió",OR($P15="",NOT(ISNUMBER($P15)))),"Datos incompletos",IF(AND($P15&lt;&gt;"",$S15&lt;&gt;"Salió"),"Revisar estatus salida",IF($F15&gt;$E15,"Excedente surtido",IF($G15&gt;$E15,"Excedente cargado",IF(AND(ISNUMBER($H15),$H15&gt;0,$T15=""),"Faltante sin motivo",IF(AND(ISNUMBER($H15),$H15&gt;0),"Con faltantes",IF($S15="Retenido","Retenido",IF(AND($Q15="Surtido",$R15="Cargado",$S15="Salió"),"Salida registrada",IF(AND($Q15="Surtido",$R15="Cargado",$S15="Liberado"),"Liberación registrada","En proceso"))))))))))))))),"")</f>
        <v/>
      </c>
      <c r="X15" s="26">
        <f>IFERROR(IF($W15="","",IF(OR($W15="Datos incompletos",$W15="Revisar fecha/hora",$W15="Revisar estatus salida",$W15="Faltante sin motivo",$W15="Retenido",$W15="Excedente surtido",$W15="Excedente cargado",AND(ISNUMBER($H15),ISNUMBER('Catálogos y parámetros'!$B$4),$H15&gt;'Catálogos y parámetros'!$B$4)),"Rojo",IF(OR($W15="Liberación registrada",$W15="Salida registrada"),"Verde","Amarillo"))),"")</f>
        <v/>
      </c>
    </row>
    <row r="16">
      <c r="A16" s="17" t="n">
        <v>46265</v>
      </c>
      <c r="B16" s="18" t="inlineStr">
        <is>
          <t>OD-260831-01</t>
        </is>
      </c>
      <c r="C16" s="18" t="inlineStr">
        <is>
          <t>PED-260831-090</t>
        </is>
      </c>
      <c r="D16" s="19" t="inlineStr">
        <is>
          <t>Papelería La Alameda — CDMX</t>
        </is>
      </c>
      <c r="E16" s="20" t="n">
        <v>16</v>
      </c>
      <c r="F16" s="20" t="n">
        <v>16</v>
      </c>
      <c r="G16" s="20" t="n">
        <v>16</v>
      </c>
      <c r="H16" s="21">
        <f>IFERROR(IF(OR($E16="",NOT(ISNUMBER($E16)),$G16="",NOT(ISNUMBER($G16))),"",MAX(0,$E16-$G16)),"")</f>
        <v/>
      </c>
      <c r="I16" s="21">
        <f>IFERROR(IF(OR($E16="",NOT(ISNUMBER($E16)),$F16="",NOT(ISNUMBER($F16))),"",MAX(0,$E16-$F16)),"")</f>
        <v/>
      </c>
      <c r="J16" s="22" t="inlineStr">
        <is>
          <t>Andén 08</t>
        </is>
      </c>
      <c r="K16" s="18" t="inlineStr">
        <is>
          <t>Unidad 04</t>
        </is>
      </c>
      <c r="L16" s="19" t="inlineStr">
        <is>
          <t>Carlos Mendoza</t>
        </is>
      </c>
      <c r="M16" s="23" t="n">
        <v>46265.625</v>
      </c>
      <c r="N16" s="23" t="n">
        <v>46265.63888888889</v>
      </c>
      <c r="O16" s="23" t="n">
        <v>46265.65277777778</v>
      </c>
      <c r="P16" s="23" t="n"/>
      <c r="Q16" s="22" t="inlineStr">
        <is>
          <t>Surtido</t>
        </is>
      </c>
      <c r="R16" s="22" t="inlineStr">
        <is>
          <t>Cargado</t>
        </is>
      </c>
      <c r="S16" s="22" t="inlineStr">
        <is>
          <t>Pendiente</t>
        </is>
      </c>
      <c r="T16" s="19" t="inlineStr"/>
      <c r="U16" s="19" t="inlineStr">
        <is>
          <t>Listo en andén, pendiente de liberación</t>
        </is>
      </c>
      <c r="V16" s="24">
        <f>IFERROR(IF(OR($M16="",NOT(ISNUMBER($M16)),$N16="",NOT(ISNUMBER($N16))),"",IF($N16&lt;$M16,"Revisar fecha/hora",$N16-$M16)),"")</f>
        <v/>
      </c>
      <c r="W16" s="25">
        <f>IFERROR(IF(COUNTA($A16:$G16,$J16:$U16)=0,"",IF(OR($A16="",$B16="",$C16="",$D16="",$E16="",$F16="",$G16="",$J16="",$K16="",$L16="",$Q16="",$R16="",$S16="",NOT(ISNUMBER($A16)),NOT(ISNUMBER($E16)),NOT(ISNUMBER($F16)),NOT(ISNUMBER($G16))),"Datos incompletos",IF(AND(OR($R16="En carga",$R16="Carga parcial",$R16="Cargado"),OR($M16="",NOT(ISNUMBER($M16)))),"Datos incompletos",IF(AND($R16="Cargado",OR($N16="",NOT(ISNUMBER($N16)))),"Datos incompletos",IF(AND($M16&lt;&gt;"",$N16&lt;&gt;"",OR(NOT(ISNUMBER($M16)),NOT(ISNUMBER($N16)))),"Revisar fecha/hora",IF(AND(ISNUMBER($M16),ISNUMBER($N16),$N16&lt;$M16),"Revisar fecha/hora",IF(AND($S16="Salió",OR($P16="",NOT(ISNUMBER($P16)))),"Datos incompletos",IF(AND($P16&lt;&gt;"",$S16&lt;&gt;"Salió"),"Revisar estatus salida",IF($F16&gt;$E16,"Excedente surtido",IF($G16&gt;$E16,"Excedente cargado",IF(AND(ISNUMBER($H16),$H16&gt;0,$T16=""),"Faltante sin motivo",IF(AND(ISNUMBER($H16),$H16&gt;0),"Con faltantes",IF($S16="Retenido","Retenido",IF(AND($Q16="Surtido",$R16="Cargado",$S16="Salió"),"Salida registrada",IF(AND($Q16="Surtido",$R16="Cargado",$S16="Liberado"),"Liberación registrada","En proceso"))))))))))))))),"")</f>
        <v/>
      </c>
      <c r="X16" s="26">
        <f>IFERROR(IF($W16="","",IF(OR($W16="Datos incompletos",$W16="Revisar fecha/hora",$W16="Revisar estatus salida",$W16="Faltante sin motivo",$W16="Retenido",$W16="Excedente surtido",$W16="Excedente cargado",AND(ISNUMBER($H16),ISNUMBER('Catálogos y parámetros'!$B$4),$H16&gt;'Catálogos y parámetros'!$B$4)),"Rojo",IF(OR($W16="Liberación registrada",$W16="Salida registrada"),"Verde","Amarillo"))),"")</f>
        <v/>
      </c>
    </row>
    <row r="17">
      <c r="A17" s="17" t="n"/>
      <c r="B17" s="18" t="n"/>
      <c r="C17" s="18" t="n"/>
      <c r="D17" s="19" t="n"/>
      <c r="E17" s="20" t="n"/>
      <c r="F17" s="20" t="n"/>
      <c r="G17" s="20" t="n"/>
      <c r="H17" s="21">
        <f>IFERROR(IF(OR($E17="",NOT(ISNUMBER($E17)),$G17="",NOT(ISNUMBER($G17))),"",MAX(0,$E17-$G17)),"")</f>
        <v/>
      </c>
      <c r="I17" s="21">
        <f>IFERROR(IF(OR($E17="",NOT(ISNUMBER($E17)),$F17="",NOT(ISNUMBER($F17))),"",MAX(0,$E17-$F17)),"")</f>
        <v/>
      </c>
      <c r="J17" s="22" t="n"/>
      <c r="K17" s="18" t="n"/>
      <c r="L17" s="19" t="n"/>
      <c r="M17" s="23" t="n"/>
      <c r="N17" s="23" t="n"/>
      <c r="O17" s="23" t="n"/>
      <c r="P17" s="23" t="n"/>
      <c r="Q17" s="22" t="n"/>
      <c r="R17" s="22" t="n"/>
      <c r="S17" s="22" t="n"/>
      <c r="T17" s="19" t="n"/>
      <c r="U17" s="19" t="n"/>
      <c r="V17" s="24">
        <f>IFERROR(IF(OR($M17="",NOT(ISNUMBER($M17)),$N17="",NOT(ISNUMBER($N17))),"",IF($N17&lt;$M17,"Revisar fecha/hora",$N17-$M17)),"")</f>
        <v/>
      </c>
      <c r="W17" s="25">
        <f>IFERROR(IF(COUNTA($A17:$G17,$J17:$U17)=0,"",IF(OR($A17="",$B17="",$C17="",$D17="",$E17="",$F17="",$G17="",$J17="",$K17="",$L17="",$Q17="",$R17="",$S17="",NOT(ISNUMBER($A17)),NOT(ISNUMBER($E17)),NOT(ISNUMBER($F17)),NOT(ISNUMBER($G17))),"Datos incompletos",IF(AND(OR($R17="En carga",$R17="Carga parcial",$R17="Cargado"),OR($M17="",NOT(ISNUMBER($M17)))),"Datos incompletos",IF(AND($R17="Cargado",OR($N17="",NOT(ISNUMBER($N17)))),"Datos incompletos",IF(AND($M17&lt;&gt;"",$N17&lt;&gt;"",OR(NOT(ISNUMBER($M17)),NOT(ISNUMBER($N17)))),"Revisar fecha/hora",IF(AND(ISNUMBER($M17),ISNUMBER($N17),$N17&lt;$M17),"Revisar fecha/hora",IF(AND($S17="Salió",OR($P17="",NOT(ISNUMBER($P17)))),"Datos incompletos",IF(AND($P17&lt;&gt;"",$S17&lt;&gt;"Salió"),"Revisar estatus salida",IF($F17&gt;$E17,"Excedente surtido",IF($G17&gt;$E17,"Excedente cargado",IF(AND(ISNUMBER($H17),$H17&gt;0,$T17=""),"Faltante sin motivo",IF(AND(ISNUMBER($H17),$H17&gt;0),"Con faltantes",IF($S17="Retenido","Retenido",IF(AND($Q17="Surtido",$R17="Cargado",$S17="Salió"),"Salida registrada",IF(AND($Q17="Surtido",$R17="Cargado",$S17="Liberado"),"Liberación registrada","En proceso"))))))))))))))),"")</f>
        <v/>
      </c>
      <c r="X17" s="26">
        <f>IFERROR(IF($W17="","",IF(OR($W17="Datos incompletos",$W17="Revisar fecha/hora",$W17="Revisar estatus salida",$W17="Faltante sin motivo",$W17="Retenido",$W17="Excedente surtido",$W17="Excedente cargado",AND(ISNUMBER($H17),ISNUMBER('Catálogos y parámetros'!$B$4),$H17&gt;'Catálogos y parámetros'!$B$4)),"Rojo",IF(OR($W17="Liberación registrada",$W17="Salida registrada"),"Verde","Amarillo"))),"")</f>
        <v/>
      </c>
    </row>
    <row r="18">
      <c r="A18" s="17" t="n"/>
      <c r="B18" s="18" t="n"/>
      <c r="C18" s="18" t="n"/>
      <c r="D18" s="19" t="n"/>
      <c r="E18" s="20" t="n"/>
      <c r="F18" s="20" t="n"/>
      <c r="G18" s="20" t="n"/>
      <c r="H18" s="21">
        <f>IFERROR(IF(OR($E18="",NOT(ISNUMBER($E18)),$G18="",NOT(ISNUMBER($G18))),"",MAX(0,$E18-$G18)),"")</f>
        <v/>
      </c>
      <c r="I18" s="21">
        <f>IFERROR(IF(OR($E18="",NOT(ISNUMBER($E18)),$F18="",NOT(ISNUMBER($F18))),"",MAX(0,$E18-$F18)),"")</f>
        <v/>
      </c>
      <c r="J18" s="22" t="n"/>
      <c r="K18" s="18" t="n"/>
      <c r="L18" s="19" t="n"/>
      <c r="M18" s="23" t="n"/>
      <c r="N18" s="23" t="n"/>
      <c r="O18" s="23" t="n"/>
      <c r="P18" s="23" t="n"/>
      <c r="Q18" s="22" t="n"/>
      <c r="R18" s="22" t="n"/>
      <c r="S18" s="22" t="n"/>
      <c r="T18" s="19" t="n"/>
      <c r="U18" s="19" t="n"/>
      <c r="V18" s="24">
        <f>IFERROR(IF(OR($M18="",NOT(ISNUMBER($M18)),$N18="",NOT(ISNUMBER($N18))),"",IF($N18&lt;$M18,"Revisar fecha/hora",$N18-$M18)),"")</f>
        <v/>
      </c>
      <c r="W18" s="25">
        <f>IFERROR(IF(COUNTA($A18:$G18,$J18:$U18)=0,"",IF(OR($A18="",$B18="",$C18="",$D18="",$E18="",$F18="",$G18="",$J18="",$K18="",$L18="",$Q18="",$R18="",$S18="",NOT(ISNUMBER($A18)),NOT(ISNUMBER($E18)),NOT(ISNUMBER($F18)),NOT(ISNUMBER($G18))),"Datos incompletos",IF(AND(OR($R18="En carga",$R18="Carga parcial",$R18="Cargado"),OR($M18="",NOT(ISNUMBER($M18)))),"Datos incompletos",IF(AND($R18="Cargado",OR($N18="",NOT(ISNUMBER($N18)))),"Datos incompletos",IF(AND($M18&lt;&gt;"",$N18&lt;&gt;"",OR(NOT(ISNUMBER($M18)),NOT(ISNUMBER($N18)))),"Revisar fecha/hora",IF(AND(ISNUMBER($M18),ISNUMBER($N18),$N18&lt;$M18),"Revisar fecha/hora",IF(AND($S18="Salió",OR($P18="",NOT(ISNUMBER($P18)))),"Datos incompletos",IF(AND($P18&lt;&gt;"",$S18&lt;&gt;"Salió"),"Revisar estatus salida",IF($F18&gt;$E18,"Excedente surtido",IF($G18&gt;$E18,"Excedente cargado",IF(AND(ISNUMBER($H18),$H18&gt;0,$T18=""),"Faltante sin motivo",IF(AND(ISNUMBER($H18),$H18&gt;0),"Con faltantes",IF($S18="Retenido","Retenido",IF(AND($Q18="Surtido",$R18="Cargado",$S18="Salió"),"Salida registrada",IF(AND($Q18="Surtido",$R18="Cargado",$S18="Liberado"),"Liberación registrada","En proceso"))))))))))))))),"")</f>
        <v/>
      </c>
      <c r="X18" s="26">
        <f>IFERROR(IF($W18="","",IF(OR($W18="Datos incompletos",$W18="Revisar fecha/hora",$W18="Revisar estatus salida",$W18="Faltante sin motivo",$W18="Retenido",$W18="Excedente surtido",$W18="Excedente cargado",AND(ISNUMBER($H18),ISNUMBER('Catálogos y parámetros'!$B$4),$H18&gt;'Catálogos y parámetros'!$B$4)),"Rojo",IF(OR($W18="Liberación registrada",$W18="Salida registrada"),"Verde","Amarillo"))),"")</f>
        <v/>
      </c>
    </row>
    <row r="19">
      <c r="A19" s="17" t="n"/>
      <c r="B19" s="18" t="n"/>
      <c r="C19" s="18" t="n"/>
      <c r="D19" s="19" t="n"/>
      <c r="E19" s="20" t="n"/>
      <c r="F19" s="20" t="n"/>
      <c r="G19" s="20" t="n"/>
      <c r="H19" s="21">
        <f>IFERROR(IF(OR($E19="",NOT(ISNUMBER($E19)),$G19="",NOT(ISNUMBER($G19))),"",MAX(0,$E19-$G19)),"")</f>
        <v/>
      </c>
      <c r="I19" s="21">
        <f>IFERROR(IF(OR($E19="",NOT(ISNUMBER($E19)),$F19="",NOT(ISNUMBER($F19))),"",MAX(0,$E19-$F19)),"")</f>
        <v/>
      </c>
      <c r="J19" s="22" t="n"/>
      <c r="K19" s="18" t="n"/>
      <c r="L19" s="19" t="n"/>
      <c r="M19" s="23" t="n"/>
      <c r="N19" s="23" t="n"/>
      <c r="O19" s="23" t="n"/>
      <c r="P19" s="23" t="n"/>
      <c r="Q19" s="22" t="n"/>
      <c r="R19" s="22" t="n"/>
      <c r="S19" s="22" t="n"/>
      <c r="T19" s="19" t="n"/>
      <c r="U19" s="19" t="n"/>
      <c r="V19" s="24">
        <f>IFERROR(IF(OR($M19="",NOT(ISNUMBER($M19)),$N19="",NOT(ISNUMBER($N19))),"",IF($N19&lt;$M19,"Revisar fecha/hora",$N19-$M19)),"")</f>
        <v/>
      </c>
      <c r="W19" s="25">
        <f>IFERROR(IF(COUNTA($A19:$G19,$J19:$U19)=0,"",IF(OR($A19="",$B19="",$C19="",$D19="",$E19="",$F19="",$G19="",$J19="",$K19="",$L19="",$Q19="",$R19="",$S19="",NOT(ISNUMBER($A19)),NOT(ISNUMBER($E19)),NOT(ISNUMBER($F19)),NOT(ISNUMBER($G19))),"Datos incompletos",IF(AND(OR($R19="En carga",$R19="Carga parcial",$R19="Cargado"),OR($M19="",NOT(ISNUMBER($M19)))),"Datos incompletos",IF(AND($R19="Cargado",OR($N19="",NOT(ISNUMBER($N19)))),"Datos incompletos",IF(AND($M19&lt;&gt;"",$N19&lt;&gt;"",OR(NOT(ISNUMBER($M19)),NOT(ISNUMBER($N19)))),"Revisar fecha/hora",IF(AND(ISNUMBER($M19),ISNUMBER($N19),$N19&lt;$M19),"Revisar fecha/hora",IF(AND($S19="Salió",OR($P19="",NOT(ISNUMBER($P19)))),"Datos incompletos",IF(AND($P19&lt;&gt;"",$S19&lt;&gt;"Salió"),"Revisar estatus salida",IF($F19&gt;$E19,"Excedente surtido",IF($G19&gt;$E19,"Excedente cargado",IF(AND(ISNUMBER($H19),$H19&gt;0,$T19=""),"Faltante sin motivo",IF(AND(ISNUMBER($H19),$H19&gt;0),"Con faltantes",IF($S19="Retenido","Retenido",IF(AND($Q19="Surtido",$R19="Cargado",$S19="Salió"),"Salida registrada",IF(AND($Q19="Surtido",$R19="Cargado",$S19="Liberado"),"Liberación registrada","En proceso"))))))))))))))),"")</f>
        <v/>
      </c>
      <c r="X19" s="26">
        <f>IFERROR(IF($W19="","",IF(OR($W19="Datos incompletos",$W19="Revisar fecha/hora",$W19="Revisar estatus salida",$W19="Faltante sin motivo",$W19="Retenido",$W19="Excedente surtido",$W19="Excedente cargado",AND(ISNUMBER($H19),ISNUMBER('Catálogos y parámetros'!$B$4),$H19&gt;'Catálogos y parámetros'!$B$4)),"Rojo",IF(OR($W19="Liberación registrada",$W19="Salida registrada"),"Verde","Amarillo"))),"")</f>
        <v/>
      </c>
    </row>
    <row r="20">
      <c r="A20" s="17" t="n"/>
      <c r="B20" s="18" t="n"/>
      <c r="C20" s="18" t="n"/>
      <c r="D20" s="19" t="n"/>
      <c r="E20" s="20" t="n"/>
      <c r="F20" s="20" t="n"/>
      <c r="G20" s="20" t="n"/>
      <c r="H20" s="21">
        <f>IFERROR(IF(OR($E20="",NOT(ISNUMBER($E20)),$G20="",NOT(ISNUMBER($G20))),"",MAX(0,$E20-$G20)),"")</f>
        <v/>
      </c>
      <c r="I20" s="21">
        <f>IFERROR(IF(OR($E20="",NOT(ISNUMBER($E20)),$F20="",NOT(ISNUMBER($F20))),"",MAX(0,$E20-$F20)),"")</f>
        <v/>
      </c>
      <c r="J20" s="22" t="n"/>
      <c r="K20" s="18" t="n"/>
      <c r="L20" s="19" t="n"/>
      <c r="M20" s="23" t="n"/>
      <c r="N20" s="23" t="n"/>
      <c r="O20" s="23" t="n"/>
      <c r="P20" s="23" t="n"/>
      <c r="Q20" s="22" t="n"/>
      <c r="R20" s="22" t="n"/>
      <c r="S20" s="22" t="n"/>
      <c r="T20" s="19" t="n"/>
      <c r="U20" s="19" t="n"/>
      <c r="V20" s="24">
        <f>IFERROR(IF(OR($M20="",NOT(ISNUMBER($M20)),$N20="",NOT(ISNUMBER($N20))),"",IF($N20&lt;$M20,"Revisar fecha/hora",$N20-$M20)),"")</f>
        <v/>
      </c>
      <c r="W20" s="25">
        <f>IFERROR(IF(COUNTA($A20:$G20,$J20:$U20)=0,"",IF(OR($A20="",$B20="",$C20="",$D20="",$E20="",$F20="",$G20="",$J20="",$K20="",$L20="",$Q20="",$R20="",$S20="",NOT(ISNUMBER($A20)),NOT(ISNUMBER($E20)),NOT(ISNUMBER($F20)),NOT(ISNUMBER($G20))),"Datos incompletos",IF(AND(OR($R20="En carga",$R20="Carga parcial",$R20="Cargado"),OR($M20="",NOT(ISNUMBER($M20)))),"Datos incompletos",IF(AND($R20="Cargado",OR($N20="",NOT(ISNUMBER($N20)))),"Datos incompletos",IF(AND($M20&lt;&gt;"",$N20&lt;&gt;"",OR(NOT(ISNUMBER($M20)),NOT(ISNUMBER($N20)))),"Revisar fecha/hora",IF(AND(ISNUMBER($M20),ISNUMBER($N20),$N20&lt;$M20),"Revisar fecha/hora",IF(AND($S20="Salió",OR($P20="",NOT(ISNUMBER($P20)))),"Datos incompletos",IF(AND($P20&lt;&gt;"",$S20&lt;&gt;"Salió"),"Revisar estatus salida",IF($F20&gt;$E20,"Excedente surtido",IF($G20&gt;$E20,"Excedente cargado",IF(AND(ISNUMBER($H20),$H20&gt;0,$T20=""),"Faltante sin motivo",IF(AND(ISNUMBER($H20),$H20&gt;0),"Con faltantes",IF($S20="Retenido","Retenido",IF(AND($Q20="Surtido",$R20="Cargado",$S20="Salió"),"Salida registrada",IF(AND($Q20="Surtido",$R20="Cargado",$S20="Liberado"),"Liberación registrada","En proceso"))))))))))))))),"")</f>
        <v/>
      </c>
      <c r="X20" s="26">
        <f>IFERROR(IF($W20="","",IF(OR($W20="Datos incompletos",$W20="Revisar fecha/hora",$W20="Revisar estatus salida",$W20="Faltante sin motivo",$W20="Retenido",$W20="Excedente surtido",$W20="Excedente cargado",AND(ISNUMBER($H20),ISNUMBER('Catálogos y parámetros'!$B$4),$H20&gt;'Catálogos y parámetros'!$B$4)),"Rojo",IF(OR($W20="Liberación registrada",$W20="Salida registrada"),"Verde","Amarillo"))),"")</f>
        <v/>
      </c>
    </row>
    <row r="21">
      <c r="A21" s="17" t="n"/>
      <c r="B21" s="18" t="n"/>
      <c r="C21" s="18" t="n"/>
      <c r="D21" s="19" t="n"/>
      <c r="E21" s="20" t="n"/>
      <c r="F21" s="20" t="n"/>
      <c r="G21" s="20" t="n"/>
      <c r="H21" s="21">
        <f>IFERROR(IF(OR($E21="",NOT(ISNUMBER($E21)),$G21="",NOT(ISNUMBER($G21))),"",MAX(0,$E21-$G21)),"")</f>
        <v/>
      </c>
      <c r="I21" s="21">
        <f>IFERROR(IF(OR($E21="",NOT(ISNUMBER($E21)),$F21="",NOT(ISNUMBER($F21))),"",MAX(0,$E21-$F21)),"")</f>
        <v/>
      </c>
      <c r="J21" s="22" t="n"/>
      <c r="K21" s="18" t="n"/>
      <c r="L21" s="19" t="n"/>
      <c r="M21" s="23" t="n"/>
      <c r="N21" s="23" t="n"/>
      <c r="O21" s="23" t="n"/>
      <c r="P21" s="23" t="n"/>
      <c r="Q21" s="22" t="n"/>
      <c r="R21" s="22" t="n"/>
      <c r="S21" s="22" t="n"/>
      <c r="T21" s="19" t="n"/>
      <c r="U21" s="19" t="n"/>
      <c r="V21" s="24">
        <f>IFERROR(IF(OR($M21="",NOT(ISNUMBER($M21)),$N21="",NOT(ISNUMBER($N21))),"",IF($N21&lt;$M21,"Revisar fecha/hora",$N21-$M21)),"")</f>
        <v/>
      </c>
      <c r="W21" s="25">
        <f>IFERROR(IF(COUNTA($A21:$G21,$J21:$U21)=0,"",IF(OR($A21="",$B21="",$C21="",$D21="",$E21="",$F21="",$G21="",$J21="",$K21="",$L21="",$Q21="",$R21="",$S21="",NOT(ISNUMBER($A21)),NOT(ISNUMBER($E21)),NOT(ISNUMBER($F21)),NOT(ISNUMBER($G21))),"Datos incompletos",IF(AND(OR($R21="En carga",$R21="Carga parcial",$R21="Cargado"),OR($M21="",NOT(ISNUMBER($M21)))),"Datos incompletos",IF(AND($R21="Cargado",OR($N21="",NOT(ISNUMBER($N21)))),"Datos incompletos",IF(AND($M21&lt;&gt;"",$N21&lt;&gt;"",OR(NOT(ISNUMBER($M21)),NOT(ISNUMBER($N21)))),"Revisar fecha/hora",IF(AND(ISNUMBER($M21),ISNUMBER($N21),$N21&lt;$M21),"Revisar fecha/hora",IF(AND($S21="Salió",OR($P21="",NOT(ISNUMBER($P21)))),"Datos incompletos",IF(AND($P21&lt;&gt;"",$S21&lt;&gt;"Salió"),"Revisar estatus salida",IF($F21&gt;$E21,"Excedente surtido",IF($G21&gt;$E21,"Excedente cargado",IF(AND(ISNUMBER($H21),$H21&gt;0,$T21=""),"Faltante sin motivo",IF(AND(ISNUMBER($H21),$H21&gt;0),"Con faltantes",IF($S21="Retenido","Retenido",IF(AND($Q21="Surtido",$R21="Cargado",$S21="Salió"),"Salida registrada",IF(AND($Q21="Surtido",$R21="Cargado",$S21="Liberado"),"Liberación registrada","En proceso"))))))))))))))),"")</f>
        <v/>
      </c>
      <c r="X21" s="26">
        <f>IFERROR(IF($W21="","",IF(OR($W21="Datos incompletos",$W21="Revisar fecha/hora",$W21="Revisar estatus salida",$W21="Faltante sin motivo",$W21="Retenido",$W21="Excedente surtido",$W21="Excedente cargado",AND(ISNUMBER($H21),ISNUMBER('Catálogos y parámetros'!$B$4),$H21&gt;'Catálogos y parámetros'!$B$4)),"Rojo",IF(OR($W21="Liberación registrada",$W21="Salida registrada"),"Verde","Amarillo"))),"")</f>
        <v/>
      </c>
    </row>
    <row r="22">
      <c r="A22" s="17" t="n"/>
      <c r="B22" s="18" t="n"/>
      <c r="C22" s="18" t="n"/>
      <c r="D22" s="19" t="n"/>
      <c r="E22" s="20" t="n"/>
      <c r="F22" s="20" t="n"/>
      <c r="G22" s="20" t="n"/>
      <c r="H22" s="21">
        <f>IFERROR(IF(OR($E22="",NOT(ISNUMBER($E22)),$G22="",NOT(ISNUMBER($G22))),"",MAX(0,$E22-$G22)),"")</f>
        <v/>
      </c>
      <c r="I22" s="21">
        <f>IFERROR(IF(OR($E22="",NOT(ISNUMBER($E22)),$F22="",NOT(ISNUMBER($F22))),"",MAX(0,$E22-$F22)),"")</f>
        <v/>
      </c>
      <c r="J22" s="22" t="n"/>
      <c r="K22" s="18" t="n"/>
      <c r="L22" s="19" t="n"/>
      <c r="M22" s="23" t="n"/>
      <c r="N22" s="23" t="n"/>
      <c r="O22" s="23" t="n"/>
      <c r="P22" s="23" t="n"/>
      <c r="Q22" s="22" t="n"/>
      <c r="R22" s="22" t="n"/>
      <c r="S22" s="22" t="n"/>
      <c r="T22" s="19" t="n"/>
      <c r="U22" s="19" t="n"/>
      <c r="V22" s="24">
        <f>IFERROR(IF(OR($M22="",NOT(ISNUMBER($M22)),$N22="",NOT(ISNUMBER($N22))),"",IF($N22&lt;$M22,"Revisar fecha/hora",$N22-$M22)),"")</f>
        <v/>
      </c>
      <c r="W22" s="25">
        <f>IFERROR(IF(COUNTA($A22:$G22,$J22:$U22)=0,"",IF(OR($A22="",$B22="",$C22="",$D22="",$E22="",$F22="",$G22="",$J22="",$K22="",$L22="",$Q22="",$R22="",$S22="",NOT(ISNUMBER($A22)),NOT(ISNUMBER($E22)),NOT(ISNUMBER($F22)),NOT(ISNUMBER($G22))),"Datos incompletos",IF(AND(OR($R22="En carga",$R22="Carga parcial",$R22="Cargado"),OR($M22="",NOT(ISNUMBER($M22)))),"Datos incompletos",IF(AND($R22="Cargado",OR($N22="",NOT(ISNUMBER($N22)))),"Datos incompletos",IF(AND($M22&lt;&gt;"",$N22&lt;&gt;"",OR(NOT(ISNUMBER($M22)),NOT(ISNUMBER($N22)))),"Revisar fecha/hora",IF(AND(ISNUMBER($M22),ISNUMBER($N22),$N22&lt;$M22),"Revisar fecha/hora",IF(AND($S22="Salió",OR($P22="",NOT(ISNUMBER($P22)))),"Datos incompletos",IF(AND($P22&lt;&gt;"",$S22&lt;&gt;"Salió"),"Revisar estatus salida",IF($F22&gt;$E22,"Excedente surtido",IF($G22&gt;$E22,"Excedente cargado",IF(AND(ISNUMBER($H22),$H22&gt;0,$T22=""),"Faltante sin motivo",IF(AND(ISNUMBER($H22),$H22&gt;0),"Con faltantes",IF($S22="Retenido","Retenido",IF(AND($Q22="Surtido",$R22="Cargado",$S22="Salió"),"Salida registrada",IF(AND($Q22="Surtido",$R22="Cargado",$S22="Liberado"),"Liberación registrada","En proceso"))))))))))))))),"")</f>
        <v/>
      </c>
      <c r="X22" s="26">
        <f>IFERROR(IF($W22="","",IF(OR($W22="Datos incompletos",$W22="Revisar fecha/hora",$W22="Revisar estatus salida",$W22="Faltante sin motivo",$W22="Retenido",$W22="Excedente surtido",$W22="Excedente cargado",AND(ISNUMBER($H22),ISNUMBER('Catálogos y parámetros'!$B$4),$H22&gt;'Catálogos y parámetros'!$B$4)),"Rojo",IF(OR($W22="Liberación registrada",$W22="Salida registrada"),"Verde","Amarillo"))),"")</f>
        <v/>
      </c>
    </row>
    <row r="23">
      <c r="A23" s="17" t="n"/>
      <c r="B23" s="18" t="n"/>
      <c r="C23" s="18" t="n"/>
      <c r="D23" s="19" t="n"/>
      <c r="E23" s="20" t="n"/>
      <c r="F23" s="20" t="n"/>
      <c r="G23" s="20" t="n"/>
      <c r="H23" s="21">
        <f>IFERROR(IF(OR($E23="",NOT(ISNUMBER($E23)),$G23="",NOT(ISNUMBER($G23))),"",MAX(0,$E23-$G23)),"")</f>
        <v/>
      </c>
      <c r="I23" s="21">
        <f>IFERROR(IF(OR($E23="",NOT(ISNUMBER($E23)),$F23="",NOT(ISNUMBER($F23))),"",MAX(0,$E23-$F23)),"")</f>
        <v/>
      </c>
      <c r="J23" s="22" t="n"/>
      <c r="K23" s="18" t="n"/>
      <c r="L23" s="19" t="n"/>
      <c r="M23" s="23" t="n"/>
      <c r="N23" s="23" t="n"/>
      <c r="O23" s="23" t="n"/>
      <c r="P23" s="23" t="n"/>
      <c r="Q23" s="22" t="n"/>
      <c r="R23" s="22" t="n"/>
      <c r="S23" s="22" t="n"/>
      <c r="T23" s="19" t="n"/>
      <c r="U23" s="19" t="n"/>
      <c r="V23" s="24">
        <f>IFERROR(IF(OR($M23="",NOT(ISNUMBER($M23)),$N23="",NOT(ISNUMBER($N23))),"",IF($N23&lt;$M23,"Revisar fecha/hora",$N23-$M23)),"")</f>
        <v/>
      </c>
      <c r="W23" s="25">
        <f>IFERROR(IF(COUNTA($A23:$G23,$J23:$U23)=0,"",IF(OR($A23="",$B23="",$C23="",$D23="",$E23="",$F23="",$G23="",$J23="",$K23="",$L23="",$Q23="",$R23="",$S23="",NOT(ISNUMBER($A23)),NOT(ISNUMBER($E23)),NOT(ISNUMBER($F23)),NOT(ISNUMBER($G23))),"Datos incompletos",IF(AND(OR($R23="En carga",$R23="Carga parcial",$R23="Cargado"),OR($M23="",NOT(ISNUMBER($M23)))),"Datos incompletos",IF(AND($R23="Cargado",OR($N23="",NOT(ISNUMBER($N23)))),"Datos incompletos",IF(AND($M23&lt;&gt;"",$N23&lt;&gt;"",OR(NOT(ISNUMBER($M23)),NOT(ISNUMBER($N23)))),"Revisar fecha/hora",IF(AND(ISNUMBER($M23),ISNUMBER($N23),$N23&lt;$M23),"Revisar fecha/hora",IF(AND($S23="Salió",OR($P23="",NOT(ISNUMBER($P23)))),"Datos incompletos",IF(AND($P23&lt;&gt;"",$S23&lt;&gt;"Salió"),"Revisar estatus salida",IF($F23&gt;$E23,"Excedente surtido",IF($G23&gt;$E23,"Excedente cargado",IF(AND(ISNUMBER($H23),$H23&gt;0,$T23=""),"Faltante sin motivo",IF(AND(ISNUMBER($H23),$H23&gt;0),"Con faltantes",IF($S23="Retenido","Retenido",IF(AND($Q23="Surtido",$R23="Cargado",$S23="Salió"),"Salida registrada",IF(AND($Q23="Surtido",$R23="Cargado",$S23="Liberado"),"Liberación registrada","En proceso"))))))))))))))),"")</f>
        <v/>
      </c>
      <c r="X23" s="26">
        <f>IFERROR(IF($W23="","",IF(OR($W23="Datos incompletos",$W23="Revisar fecha/hora",$W23="Revisar estatus salida",$W23="Faltante sin motivo",$W23="Retenido",$W23="Excedente surtido",$W23="Excedente cargado",AND(ISNUMBER($H23),ISNUMBER('Catálogos y parámetros'!$B$4),$H23&gt;'Catálogos y parámetros'!$B$4)),"Rojo",IF(OR($W23="Liberación registrada",$W23="Salida registrada"),"Verde","Amarillo"))),"")</f>
        <v/>
      </c>
    </row>
    <row r="24">
      <c r="A24" s="17" t="n"/>
      <c r="B24" s="18" t="n"/>
      <c r="C24" s="18" t="n"/>
      <c r="D24" s="19" t="n"/>
      <c r="E24" s="20" t="n"/>
      <c r="F24" s="20" t="n"/>
      <c r="G24" s="20" t="n"/>
      <c r="H24" s="21">
        <f>IFERROR(IF(OR($E24="",NOT(ISNUMBER($E24)),$G24="",NOT(ISNUMBER($G24))),"",MAX(0,$E24-$G24)),"")</f>
        <v/>
      </c>
      <c r="I24" s="21">
        <f>IFERROR(IF(OR($E24="",NOT(ISNUMBER($E24)),$F24="",NOT(ISNUMBER($F24))),"",MAX(0,$E24-$F24)),"")</f>
        <v/>
      </c>
      <c r="J24" s="22" t="n"/>
      <c r="K24" s="18" t="n"/>
      <c r="L24" s="19" t="n"/>
      <c r="M24" s="23" t="n"/>
      <c r="N24" s="23" t="n"/>
      <c r="O24" s="23" t="n"/>
      <c r="P24" s="23" t="n"/>
      <c r="Q24" s="22" t="n"/>
      <c r="R24" s="22" t="n"/>
      <c r="S24" s="22" t="n"/>
      <c r="T24" s="19" t="n"/>
      <c r="U24" s="19" t="n"/>
      <c r="V24" s="24">
        <f>IFERROR(IF(OR($M24="",NOT(ISNUMBER($M24)),$N24="",NOT(ISNUMBER($N24))),"",IF($N24&lt;$M24,"Revisar fecha/hora",$N24-$M24)),"")</f>
        <v/>
      </c>
      <c r="W24" s="25">
        <f>IFERROR(IF(COUNTA($A24:$G24,$J24:$U24)=0,"",IF(OR($A24="",$B24="",$C24="",$D24="",$E24="",$F24="",$G24="",$J24="",$K24="",$L24="",$Q24="",$R24="",$S24="",NOT(ISNUMBER($A24)),NOT(ISNUMBER($E24)),NOT(ISNUMBER($F24)),NOT(ISNUMBER($G24))),"Datos incompletos",IF(AND(OR($R24="En carga",$R24="Carga parcial",$R24="Cargado"),OR($M24="",NOT(ISNUMBER($M24)))),"Datos incompletos",IF(AND($R24="Cargado",OR($N24="",NOT(ISNUMBER($N24)))),"Datos incompletos",IF(AND($M24&lt;&gt;"",$N24&lt;&gt;"",OR(NOT(ISNUMBER($M24)),NOT(ISNUMBER($N24)))),"Revisar fecha/hora",IF(AND(ISNUMBER($M24),ISNUMBER($N24),$N24&lt;$M24),"Revisar fecha/hora",IF(AND($S24="Salió",OR($P24="",NOT(ISNUMBER($P24)))),"Datos incompletos",IF(AND($P24&lt;&gt;"",$S24&lt;&gt;"Salió"),"Revisar estatus salida",IF($F24&gt;$E24,"Excedente surtido",IF($G24&gt;$E24,"Excedente cargado",IF(AND(ISNUMBER($H24),$H24&gt;0,$T24=""),"Faltante sin motivo",IF(AND(ISNUMBER($H24),$H24&gt;0),"Con faltantes",IF($S24="Retenido","Retenido",IF(AND($Q24="Surtido",$R24="Cargado",$S24="Salió"),"Salida registrada",IF(AND($Q24="Surtido",$R24="Cargado",$S24="Liberado"),"Liberación registrada","En proceso"))))))))))))))),"")</f>
        <v/>
      </c>
      <c r="X24" s="26">
        <f>IFERROR(IF($W24="","",IF(OR($W24="Datos incompletos",$W24="Revisar fecha/hora",$W24="Revisar estatus salida",$W24="Faltante sin motivo",$W24="Retenido",$W24="Excedente surtido",$W24="Excedente cargado",AND(ISNUMBER($H24),ISNUMBER('Catálogos y parámetros'!$B$4),$H24&gt;'Catálogos y parámetros'!$B$4)),"Rojo",IF(OR($W24="Liberación registrada",$W24="Salida registrada"),"Verde","Amarillo"))),"")</f>
        <v/>
      </c>
    </row>
    <row r="25">
      <c r="A25" s="17" t="n"/>
      <c r="B25" s="18" t="n"/>
      <c r="C25" s="18" t="n"/>
      <c r="D25" s="19" t="n"/>
      <c r="E25" s="20" t="n"/>
      <c r="F25" s="20" t="n"/>
      <c r="G25" s="20" t="n"/>
      <c r="H25" s="21">
        <f>IFERROR(IF(OR($E25="",NOT(ISNUMBER($E25)),$G25="",NOT(ISNUMBER($G25))),"",MAX(0,$E25-$G25)),"")</f>
        <v/>
      </c>
      <c r="I25" s="21">
        <f>IFERROR(IF(OR($E25="",NOT(ISNUMBER($E25)),$F25="",NOT(ISNUMBER($F25))),"",MAX(0,$E25-$F25)),"")</f>
        <v/>
      </c>
      <c r="J25" s="22" t="n"/>
      <c r="K25" s="18" t="n"/>
      <c r="L25" s="19" t="n"/>
      <c r="M25" s="23" t="n"/>
      <c r="N25" s="23" t="n"/>
      <c r="O25" s="23" t="n"/>
      <c r="P25" s="23" t="n"/>
      <c r="Q25" s="22" t="n"/>
      <c r="R25" s="22" t="n"/>
      <c r="S25" s="22" t="n"/>
      <c r="T25" s="19" t="n"/>
      <c r="U25" s="19" t="n"/>
      <c r="V25" s="24">
        <f>IFERROR(IF(OR($M25="",NOT(ISNUMBER($M25)),$N25="",NOT(ISNUMBER($N25))),"",IF($N25&lt;$M25,"Revisar fecha/hora",$N25-$M25)),"")</f>
        <v/>
      </c>
      <c r="W25" s="25">
        <f>IFERROR(IF(COUNTA($A25:$G25,$J25:$U25)=0,"",IF(OR($A25="",$B25="",$C25="",$D25="",$E25="",$F25="",$G25="",$J25="",$K25="",$L25="",$Q25="",$R25="",$S25="",NOT(ISNUMBER($A25)),NOT(ISNUMBER($E25)),NOT(ISNUMBER($F25)),NOT(ISNUMBER($G25))),"Datos incompletos",IF(AND(OR($R25="En carga",$R25="Carga parcial",$R25="Cargado"),OR($M25="",NOT(ISNUMBER($M25)))),"Datos incompletos",IF(AND($R25="Cargado",OR($N25="",NOT(ISNUMBER($N25)))),"Datos incompletos",IF(AND($M25&lt;&gt;"",$N25&lt;&gt;"",OR(NOT(ISNUMBER($M25)),NOT(ISNUMBER($N25)))),"Revisar fecha/hora",IF(AND(ISNUMBER($M25),ISNUMBER($N25),$N25&lt;$M25),"Revisar fecha/hora",IF(AND($S25="Salió",OR($P25="",NOT(ISNUMBER($P25)))),"Datos incompletos",IF(AND($P25&lt;&gt;"",$S25&lt;&gt;"Salió"),"Revisar estatus salida",IF($F25&gt;$E25,"Excedente surtido",IF($G25&gt;$E25,"Excedente cargado",IF(AND(ISNUMBER($H25),$H25&gt;0,$T25=""),"Faltante sin motivo",IF(AND(ISNUMBER($H25),$H25&gt;0),"Con faltantes",IF($S25="Retenido","Retenido",IF(AND($Q25="Surtido",$R25="Cargado",$S25="Salió"),"Salida registrada",IF(AND($Q25="Surtido",$R25="Cargado",$S25="Liberado"),"Liberación registrada","En proceso"))))))))))))))),"")</f>
        <v/>
      </c>
      <c r="X25" s="26">
        <f>IFERROR(IF($W25="","",IF(OR($W25="Datos incompletos",$W25="Revisar fecha/hora",$W25="Revisar estatus salida",$W25="Faltante sin motivo",$W25="Retenido",$W25="Excedente surtido",$W25="Excedente cargado",AND(ISNUMBER($H25),ISNUMBER('Catálogos y parámetros'!$B$4),$H25&gt;'Catálogos y parámetros'!$B$4)),"Rojo",IF(OR($W25="Liberación registrada",$W25="Salida registrada"),"Verde","Amarillo"))),"")</f>
        <v/>
      </c>
    </row>
    <row r="26">
      <c r="A26" s="17" t="n"/>
      <c r="B26" s="18" t="n"/>
      <c r="C26" s="18" t="n"/>
      <c r="D26" s="19" t="n"/>
      <c r="E26" s="20" t="n"/>
      <c r="F26" s="20" t="n"/>
      <c r="G26" s="20" t="n"/>
      <c r="H26" s="21">
        <f>IFERROR(IF(OR($E26="",NOT(ISNUMBER($E26)),$G26="",NOT(ISNUMBER($G26))),"",MAX(0,$E26-$G26)),"")</f>
        <v/>
      </c>
      <c r="I26" s="21">
        <f>IFERROR(IF(OR($E26="",NOT(ISNUMBER($E26)),$F26="",NOT(ISNUMBER($F26))),"",MAX(0,$E26-$F26)),"")</f>
        <v/>
      </c>
      <c r="J26" s="22" t="n"/>
      <c r="K26" s="18" t="n"/>
      <c r="L26" s="19" t="n"/>
      <c r="M26" s="23" t="n"/>
      <c r="N26" s="23" t="n"/>
      <c r="O26" s="23" t="n"/>
      <c r="P26" s="23" t="n"/>
      <c r="Q26" s="22" t="n"/>
      <c r="R26" s="22" t="n"/>
      <c r="S26" s="22" t="n"/>
      <c r="T26" s="19" t="n"/>
      <c r="U26" s="19" t="n"/>
      <c r="V26" s="24">
        <f>IFERROR(IF(OR($M26="",NOT(ISNUMBER($M26)),$N26="",NOT(ISNUMBER($N26))),"",IF($N26&lt;$M26,"Revisar fecha/hora",$N26-$M26)),"")</f>
        <v/>
      </c>
      <c r="W26" s="25">
        <f>IFERROR(IF(COUNTA($A26:$G26,$J26:$U26)=0,"",IF(OR($A26="",$B26="",$C26="",$D26="",$E26="",$F26="",$G26="",$J26="",$K26="",$L26="",$Q26="",$R26="",$S26="",NOT(ISNUMBER($A26)),NOT(ISNUMBER($E26)),NOT(ISNUMBER($F26)),NOT(ISNUMBER($G26))),"Datos incompletos",IF(AND(OR($R26="En carga",$R26="Carga parcial",$R26="Cargado"),OR($M26="",NOT(ISNUMBER($M26)))),"Datos incompletos",IF(AND($R26="Cargado",OR($N26="",NOT(ISNUMBER($N26)))),"Datos incompletos",IF(AND($M26&lt;&gt;"",$N26&lt;&gt;"",OR(NOT(ISNUMBER($M26)),NOT(ISNUMBER($N26)))),"Revisar fecha/hora",IF(AND(ISNUMBER($M26),ISNUMBER($N26),$N26&lt;$M26),"Revisar fecha/hora",IF(AND($S26="Salió",OR($P26="",NOT(ISNUMBER($P26)))),"Datos incompletos",IF(AND($P26&lt;&gt;"",$S26&lt;&gt;"Salió"),"Revisar estatus salida",IF($F26&gt;$E26,"Excedente surtido",IF($G26&gt;$E26,"Excedente cargado",IF(AND(ISNUMBER($H26),$H26&gt;0,$T26=""),"Faltante sin motivo",IF(AND(ISNUMBER($H26),$H26&gt;0),"Con faltantes",IF($S26="Retenido","Retenido",IF(AND($Q26="Surtido",$R26="Cargado",$S26="Salió"),"Salida registrada",IF(AND($Q26="Surtido",$R26="Cargado",$S26="Liberado"),"Liberación registrada","En proceso"))))))))))))))),"")</f>
        <v/>
      </c>
      <c r="X26" s="26">
        <f>IFERROR(IF($W26="","",IF(OR($W26="Datos incompletos",$W26="Revisar fecha/hora",$W26="Revisar estatus salida",$W26="Faltante sin motivo",$W26="Retenido",$W26="Excedente surtido",$W26="Excedente cargado",AND(ISNUMBER($H26),ISNUMBER('Catálogos y parámetros'!$B$4),$H26&gt;'Catálogos y parámetros'!$B$4)),"Rojo",IF(OR($W26="Liberación registrada",$W26="Salida registrada"),"Verde","Amarillo"))),"")</f>
        <v/>
      </c>
    </row>
    <row r="27">
      <c r="A27" s="17" t="n"/>
      <c r="B27" s="18" t="n"/>
      <c r="C27" s="18" t="n"/>
      <c r="D27" s="19" t="n"/>
      <c r="E27" s="20" t="n"/>
      <c r="F27" s="20" t="n"/>
      <c r="G27" s="20" t="n"/>
      <c r="H27" s="21">
        <f>IFERROR(IF(OR($E27="",NOT(ISNUMBER($E27)),$G27="",NOT(ISNUMBER($G27))),"",MAX(0,$E27-$G27)),"")</f>
        <v/>
      </c>
      <c r="I27" s="21">
        <f>IFERROR(IF(OR($E27="",NOT(ISNUMBER($E27)),$F27="",NOT(ISNUMBER($F27))),"",MAX(0,$E27-$F27)),"")</f>
        <v/>
      </c>
      <c r="J27" s="22" t="n"/>
      <c r="K27" s="18" t="n"/>
      <c r="L27" s="19" t="n"/>
      <c r="M27" s="23" t="n"/>
      <c r="N27" s="23" t="n"/>
      <c r="O27" s="23" t="n"/>
      <c r="P27" s="23" t="n"/>
      <c r="Q27" s="22" t="n"/>
      <c r="R27" s="22" t="n"/>
      <c r="S27" s="22" t="n"/>
      <c r="T27" s="19" t="n"/>
      <c r="U27" s="19" t="n"/>
      <c r="V27" s="24">
        <f>IFERROR(IF(OR($M27="",NOT(ISNUMBER($M27)),$N27="",NOT(ISNUMBER($N27))),"",IF($N27&lt;$M27,"Revisar fecha/hora",$N27-$M27)),"")</f>
        <v/>
      </c>
      <c r="W27" s="25">
        <f>IFERROR(IF(COUNTA($A27:$G27,$J27:$U27)=0,"",IF(OR($A27="",$B27="",$C27="",$D27="",$E27="",$F27="",$G27="",$J27="",$K27="",$L27="",$Q27="",$R27="",$S27="",NOT(ISNUMBER($A27)),NOT(ISNUMBER($E27)),NOT(ISNUMBER($F27)),NOT(ISNUMBER($G27))),"Datos incompletos",IF(AND(OR($R27="En carga",$R27="Carga parcial",$R27="Cargado"),OR($M27="",NOT(ISNUMBER($M27)))),"Datos incompletos",IF(AND($R27="Cargado",OR($N27="",NOT(ISNUMBER($N27)))),"Datos incompletos",IF(AND($M27&lt;&gt;"",$N27&lt;&gt;"",OR(NOT(ISNUMBER($M27)),NOT(ISNUMBER($N27)))),"Revisar fecha/hora",IF(AND(ISNUMBER($M27),ISNUMBER($N27),$N27&lt;$M27),"Revisar fecha/hora",IF(AND($S27="Salió",OR($P27="",NOT(ISNUMBER($P27)))),"Datos incompletos",IF(AND($P27&lt;&gt;"",$S27&lt;&gt;"Salió"),"Revisar estatus salida",IF($F27&gt;$E27,"Excedente surtido",IF($G27&gt;$E27,"Excedente cargado",IF(AND(ISNUMBER($H27),$H27&gt;0,$T27=""),"Faltante sin motivo",IF(AND(ISNUMBER($H27),$H27&gt;0),"Con faltantes",IF($S27="Retenido","Retenido",IF(AND($Q27="Surtido",$R27="Cargado",$S27="Salió"),"Salida registrada",IF(AND($Q27="Surtido",$R27="Cargado",$S27="Liberado"),"Liberación registrada","En proceso"))))))))))))))),"")</f>
        <v/>
      </c>
      <c r="X27" s="26">
        <f>IFERROR(IF($W27="","",IF(OR($W27="Datos incompletos",$W27="Revisar fecha/hora",$W27="Revisar estatus salida",$W27="Faltante sin motivo",$W27="Retenido",$W27="Excedente surtido",$W27="Excedente cargado",AND(ISNUMBER($H27),ISNUMBER('Catálogos y parámetros'!$B$4),$H27&gt;'Catálogos y parámetros'!$B$4)),"Rojo",IF(OR($W27="Liberación registrada",$W27="Salida registrada"),"Verde","Amarillo"))),"")</f>
        <v/>
      </c>
    </row>
    <row r="28">
      <c r="A28" s="17" t="n"/>
      <c r="B28" s="18" t="n"/>
      <c r="C28" s="18" t="n"/>
      <c r="D28" s="19" t="n"/>
      <c r="E28" s="20" t="n"/>
      <c r="F28" s="20" t="n"/>
      <c r="G28" s="20" t="n"/>
      <c r="H28" s="21">
        <f>IFERROR(IF(OR($E28="",NOT(ISNUMBER($E28)),$G28="",NOT(ISNUMBER($G28))),"",MAX(0,$E28-$G28)),"")</f>
        <v/>
      </c>
      <c r="I28" s="21">
        <f>IFERROR(IF(OR($E28="",NOT(ISNUMBER($E28)),$F28="",NOT(ISNUMBER($F28))),"",MAX(0,$E28-$F28)),"")</f>
        <v/>
      </c>
      <c r="J28" s="22" t="n"/>
      <c r="K28" s="18" t="n"/>
      <c r="L28" s="19" t="n"/>
      <c r="M28" s="23" t="n"/>
      <c r="N28" s="23" t="n"/>
      <c r="O28" s="23" t="n"/>
      <c r="P28" s="23" t="n"/>
      <c r="Q28" s="22" t="n"/>
      <c r="R28" s="22" t="n"/>
      <c r="S28" s="22" t="n"/>
      <c r="T28" s="19" t="n"/>
      <c r="U28" s="19" t="n"/>
      <c r="V28" s="24">
        <f>IFERROR(IF(OR($M28="",NOT(ISNUMBER($M28)),$N28="",NOT(ISNUMBER($N28))),"",IF($N28&lt;$M28,"Revisar fecha/hora",$N28-$M28)),"")</f>
        <v/>
      </c>
      <c r="W28" s="25">
        <f>IFERROR(IF(COUNTA($A28:$G28,$J28:$U28)=0,"",IF(OR($A28="",$B28="",$C28="",$D28="",$E28="",$F28="",$G28="",$J28="",$K28="",$L28="",$Q28="",$R28="",$S28="",NOT(ISNUMBER($A28)),NOT(ISNUMBER($E28)),NOT(ISNUMBER($F28)),NOT(ISNUMBER($G28))),"Datos incompletos",IF(AND(OR($R28="En carga",$R28="Carga parcial",$R28="Cargado"),OR($M28="",NOT(ISNUMBER($M28)))),"Datos incompletos",IF(AND($R28="Cargado",OR($N28="",NOT(ISNUMBER($N28)))),"Datos incompletos",IF(AND($M28&lt;&gt;"",$N28&lt;&gt;"",OR(NOT(ISNUMBER($M28)),NOT(ISNUMBER($N28)))),"Revisar fecha/hora",IF(AND(ISNUMBER($M28),ISNUMBER($N28),$N28&lt;$M28),"Revisar fecha/hora",IF(AND($S28="Salió",OR($P28="",NOT(ISNUMBER($P28)))),"Datos incompletos",IF(AND($P28&lt;&gt;"",$S28&lt;&gt;"Salió"),"Revisar estatus salida",IF($F28&gt;$E28,"Excedente surtido",IF($G28&gt;$E28,"Excedente cargado",IF(AND(ISNUMBER($H28),$H28&gt;0,$T28=""),"Faltante sin motivo",IF(AND(ISNUMBER($H28),$H28&gt;0),"Con faltantes",IF($S28="Retenido","Retenido",IF(AND($Q28="Surtido",$R28="Cargado",$S28="Salió"),"Salida registrada",IF(AND($Q28="Surtido",$R28="Cargado",$S28="Liberado"),"Liberación registrada","En proceso"))))))))))))))),"")</f>
        <v/>
      </c>
      <c r="X28" s="26">
        <f>IFERROR(IF($W28="","",IF(OR($W28="Datos incompletos",$W28="Revisar fecha/hora",$W28="Revisar estatus salida",$W28="Faltante sin motivo",$W28="Retenido",$W28="Excedente surtido",$W28="Excedente cargado",AND(ISNUMBER($H28),ISNUMBER('Catálogos y parámetros'!$B$4),$H28&gt;'Catálogos y parámetros'!$B$4)),"Rojo",IF(OR($W28="Liberación registrada",$W28="Salida registrada"),"Verde","Amarillo"))),"")</f>
        <v/>
      </c>
    </row>
    <row r="29">
      <c r="A29" s="17" t="n"/>
      <c r="B29" s="18" t="n"/>
      <c r="C29" s="18" t="n"/>
      <c r="D29" s="19" t="n"/>
      <c r="E29" s="20" t="n"/>
      <c r="F29" s="20" t="n"/>
      <c r="G29" s="20" t="n"/>
      <c r="H29" s="21">
        <f>IFERROR(IF(OR($E29="",NOT(ISNUMBER($E29)),$G29="",NOT(ISNUMBER($G29))),"",MAX(0,$E29-$G29)),"")</f>
        <v/>
      </c>
      <c r="I29" s="21">
        <f>IFERROR(IF(OR($E29="",NOT(ISNUMBER($E29)),$F29="",NOT(ISNUMBER($F29))),"",MAX(0,$E29-$F29)),"")</f>
        <v/>
      </c>
      <c r="J29" s="22" t="n"/>
      <c r="K29" s="18" t="n"/>
      <c r="L29" s="19" t="n"/>
      <c r="M29" s="23" t="n"/>
      <c r="N29" s="23" t="n"/>
      <c r="O29" s="23" t="n"/>
      <c r="P29" s="23" t="n"/>
      <c r="Q29" s="22" t="n"/>
      <c r="R29" s="22" t="n"/>
      <c r="S29" s="22" t="n"/>
      <c r="T29" s="19" t="n"/>
      <c r="U29" s="19" t="n"/>
      <c r="V29" s="24">
        <f>IFERROR(IF(OR($M29="",NOT(ISNUMBER($M29)),$N29="",NOT(ISNUMBER($N29))),"",IF($N29&lt;$M29,"Revisar fecha/hora",$N29-$M29)),"")</f>
        <v/>
      </c>
      <c r="W29" s="25">
        <f>IFERROR(IF(COUNTA($A29:$G29,$J29:$U29)=0,"",IF(OR($A29="",$B29="",$C29="",$D29="",$E29="",$F29="",$G29="",$J29="",$K29="",$L29="",$Q29="",$R29="",$S29="",NOT(ISNUMBER($A29)),NOT(ISNUMBER($E29)),NOT(ISNUMBER($F29)),NOT(ISNUMBER($G29))),"Datos incompletos",IF(AND(OR($R29="En carga",$R29="Carga parcial",$R29="Cargado"),OR($M29="",NOT(ISNUMBER($M29)))),"Datos incompletos",IF(AND($R29="Cargado",OR($N29="",NOT(ISNUMBER($N29)))),"Datos incompletos",IF(AND($M29&lt;&gt;"",$N29&lt;&gt;"",OR(NOT(ISNUMBER($M29)),NOT(ISNUMBER($N29)))),"Revisar fecha/hora",IF(AND(ISNUMBER($M29),ISNUMBER($N29),$N29&lt;$M29),"Revisar fecha/hora",IF(AND($S29="Salió",OR($P29="",NOT(ISNUMBER($P29)))),"Datos incompletos",IF(AND($P29&lt;&gt;"",$S29&lt;&gt;"Salió"),"Revisar estatus salida",IF($F29&gt;$E29,"Excedente surtido",IF($G29&gt;$E29,"Excedente cargado",IF(AND(ISNUMBER($H29),$H29&gt;0,$T29=""),"Faltante sin motivo",IF(AND(ISNUMBER($H29),$H29&gt;0),"Con faltantes",IF($S29="Retenido","Retenido",IF(AND($Q29="Surtido",$R29="Cargado",$S29="Salió"),"Salida registrada",IF(AND($Q29="Surtido",$R29="Cargado",$S29="Liberado"),"Liberación registrada","En proceso"))))))))))))))),"")</f>
        <v/>
      </c>
      <c r="X29" s="26">
        <f>IFERROR(IF($W29="","",IF(OR($W29="Datos incompletos",$W29="Revisar fecha/hora",$W29="Revisar estatus salida",$W29="Faltante sin motivo",$W29="Retenido",$W29="Excedente surtido",$W29="Excedente cargado",AND(ISNUMBER($H29),ISNUMBER('Catálogos y parámetros'!$B$4),$H29&gt;'Catálogos y parámetros'!$B$4)),"Rojo",IF(OR($W29="Liberación registrada",$W29="Salida registrada"),"Verde","Amarillo"))),"")</f>
        <v/>
      </c>
    </row>
    <row r="30">
      <c r="A30" s="17" t="n"/>
      <c r="B30" s="18" t="n"/>
      <c r="C30" s="18" t="n"/>
      <c r="D30" s="19" t="n"/>
      <c r="E30" s="20" t="n"/>
      <c r="F30" s="20" t="n"/>
      <c r="G30" s="20" t="n"/>
      <c r="H30" s="21">
        <f>IFERROR(IF(OR($E30="",NOT(ISNUMBER($E30)),$G30="",NOT(ISNUMBER($G30))),"",MAX(0,$E30-$G30)),"")</f>
        <v/>
      </c>
      <c r="I30" s="21">
        <f>IFERROR(IF(OR($E30="",NOT(ISNUMBER($E30)),$F30="",NOT(ISNUMBER($F30))),"",MAX(0,$E30-$F30)),"")</f>
        <v/>
      </c>
      <c r="J30" s="22" t="n"/>
      <c r="K30" s="18" t="n"/>
      <c r="L30" s="19" t="n"/>
      <c r="M30" s="23" t="n"/>
      <c r="N30" s="23" t="n"/>
      <c r="O30" s="23" t="n"/>
      <c r="P30" s="23" t="n"/>
      <c r="Q30" s="22" t="n"/>
      <c r="R30" s="22" t="n"/>
      <c r="S30" s="22" t="n"/>
      <c r="T30" s="19" t="n"/>
      <c r="U30" s="19" t="n"/>
      <c r="V30" s="24">
        <f>IFERROR(IF(OR($M30="",NOT(ISNUMBER($M30)),$N30="",NOT(ISNUMBER($N30))),"",IF($N30&lt;$M30,"Revisar fecha/hora",$N30-$M30)),"")</f>
        <v/>
      </c>
      <c r="W30" s="25">
        <f>IFERROR(IF(COUNTA($A30:$G30,$J30:$U30)=0,"",IF(OR($A30="",$B30="",$C30="",$D30="",$E30="",$F30="",$G30="",$J30="",$K30="",$L30="",$Q30="",$R30="",$S30="",NOT(ISNUMBER($A30)),NOT(ISNUMBER($E30)),NOT(ISNUMBER($F30)),NOT(ISNUMBER($G30))),"Datos incompletos",IF(AND(OR($R30="En carga",$R30="Carga parcial",$R30="Cargado"),OR($M30="",NOT(ISNUMBER($M30)))),"Datos incompletos",IF(AND($R30="Cargado",OR($N30="",NOT(ISNUMBER($N30)))),"Datos incompletos",IF(AND($M30&lt;&gt;"",$N30&lt;&gt;"",OR(NOT(ISNUMBER($M30)),NOT(ISNUMBER($N30)))),"Revisar fecha/hora",IF(AND(ISNUMBER($M30),ISNUMBER($N30),$N30&lt;$M30),"Revisar fecha/hora",IF(AND($S30="Salió",OR($P30="",NOT(ISNUMBER($P30)))),"Datos incompletos",IF(AND($P30&lt;&gt;"",$S30&lt;&gt;"Salió"),"Revisar estatus salida",IF($F30&gt;$E30,"Excedente surtido",IF($G30&gt;$E30,"Excedente cargado",IF(AND(ISNUMBER($H30),$H30&gt;0,$T30=""),"Faltante sin motivo",IF(AND(ISNUMBER($H30),$H30&gt;0),"Con faltantes",IF($S30="Retenido","Retenido",IF(AND($Q30="Surtido",$R30="Cargado",$S30="Salió"),"Salida registrada",IF(AND($Q30="Surtido",$R30="Cargado",$S30="Liberado"),"Liberación registrada","En proceso"))))))))))))))),"")</f>
        <v/>
      </c>
      <c r="X30" s="26">
        <f>IFERROR(IF($W30="","",IF(OR($W30="Datos incompletos",$W30="Revisar fecha/hora",$W30="Revisar estatus salida",$W30="Faltante sin motivo",$W30="Retenido",$W30="Excedente surtido",$W30="Excedente cargado",AND(ISNUMBER($H30),ISNUMBER('Catálogos y parámetros'!$B$4),$H30&gt;'Catálogos y parámetros'!$B$4)),"Rojo",IF(OR($W30="Liberación registrada",$W30="Salida registrada"),"Verde","Amarillo"))),"")</f>
        <v/>
      </c>
    </row>
    <row r="31">
      <c r="A31" s="17" t="n"/>
      <c r="B31" s="18" t="n"/>
      <c r="C31" s="18" t="n"/>
      <c r="D31" s="19" t="n"/>
      <c r="E31" s="20" t="n"/>
      <c r="F31" s="20" t="n"/>
      <c r="G31" s="20" t="n"/>
      <c r="H31" s="21">
        <f>IFERROR(IF(OR($E31="",NOT(ISNUMBER($E31)),$G31="",NOT(ISNUMBER($G31))),"",MAX(0,$E31-$G31)),"")</f>
        <v/>
      </c>
      <c r="I31" s="21">
        <f>IFERROR(IF(OR($E31="",NOT(ISNUMBER($E31)),$F31="",NOT(ISNUMBER($F31))),"",MAX(0,$E31-$F31)),"")</f>
        <v/>
      </c>
      <c r="J31" s="22" t="n"/>
      <c r="K31" s="18" t="n"/>
      <c r="L31" s="19" t="n"/>
      <c r="M31" s="23" t="n"/>
      <c r="N31" s="23" t="n"/>
      <c r="O31" s="23" t="n"/>
      <c r="P31" s="23" t="n"/>
      <c r="Q31" s="22" t="n"/>
      <c r="R31" s="22" t="n"/>
      <c r="S31" s="22" t="n"/>
      <c r="T31" s="19" t="n"/>
      <c r="U31" s="19" t="n"/>
      <c r="V31" s="24">
        <f>IFERROR(IF(OR($M31="",NOT(ISNUMBER($M31)),$N31="",NOT(ISNUMBER($N31))),"",IF($N31&lt;$M31,"Revisar fecha/hora",$N31-$M31)),"")</f>
        <v/>
      </c>
      <c r="W31" s="25">
        <f>IFERROR(IF(COUNTA($A31:$G31,$J31:$U31)=0,"",IF(OR($A31="",$B31="",$C31="",$D31="",$E31="",$F31="",$G31="",$J31="",$K31="",$L31="",$Q31="",$R31="",$S31="",NOT(ISNUMBER($A31)),NOT(ISNUMBER($E31)),NOT(ISNUMBER($F31)),NOT(ISNUMBER($G31))),"Datos incompletos",IF(AND(OR($R31="En carga",$R31="Carga parcial",$R31="Cargado"),OR($M31="",NOT(ISNUMBER($M31)))),"Datos incompletos",IF(AND($R31="Cargado",OR($N31="",NOT(ISNUMBER($N31)))),"Datos incompletos",IF(AND($M31&lt;&gt;"",$N31&lt;&gt;"",OR(NOT(ISNUMBER($M31)),NOT(ISNUMBER($N31)))),"Revisar fecha/hora",IF(AND(ISNUMBER($M31),ISNUMBER($N31),$N31&lt;$M31),"Revisar fecha/hora",IF(AND($S31="Salió",OR($P31="",NOT(ISNUMBER($P31)))),"Datos incompletos",IF(AND($P31&lt;&gt;"",$S31&lt;&gt;"Salió"),"Revisar estatus salida",IF($F31&gt;$E31,"Excedente surtido",IF($G31&gt;$E31,"Excedente cargado",IF(AND(ISNUMBER($H31),$H31&gt;0,$T31=""),"Faltante sin motivo",IF(AND(ISNUMBER($H31),$H31&gt;0),"Con faltantes",IF($S31="Retenido","Retenido",IF(AND($Q31="Surtido",$R31="Cargado",$S31="Salió"),"Salida registrada",IF(AND($Q31="Surtido",$R31="Cargado",$S31="Liberado"),"Liberación registrada","En proceso"))))))))))))))),"")</f>
        <v/>
      </c>
      <c r="X31" s="26">
        <f>IFERROR(IF($W31="","",IF(OR($W31="Datos incompletos",$W31="Revisar fecha/hora",$W31="Revisar estatus salida",$W31="Faltante sin motivo",$W31="Retenido",$W31="Excedente surtido",$W31="Excedente cargado",AND(ISNUMBER($H31),ISNUMBER('Catálogos y parámetros'!$B$4),$H31&gt;'Catálogos y parámetros'!$B$4)),"Rojo",IF(OR($W31="Liberación registrada",$W31="Salida registrada"),"Verde","Amarillo"))),"")</f>
        <v/>
      </c>
    </row>
    <row r="32">
      <c r="A32" s="17" t="n"/>
      <c r="B32" s="18" t="n"/>
      <c r="C32" s="18" t="n"/>
      <c r="D32" s="19" t="n"/>
      <c r="E32" s="20" t="n"/>
      <c r="F32" s="20" t="n"/>
      <c r="G32" s="20" t="n"/>
      <c r="H32" s="21">
        <f>IFERROR(IF(OR($E32="",NOT(ISNUMBER($E32)),$G32="",NOT(ISNUMBER($G32))),"",MAX(0,$E32-$G32)),"")</f>
        <v/>
      </c>
      <c r="I32" s="21">
        <f>IFERROR(IF(OR($E32="",NOT(ISNUMBER($E32)),$F32="",NOT(ISNUMBER($F32))),"",MAX(0,$E32-$F32)),"")</f>
        <v/>
      </c>
      <c r="J32" s="22" t="n"/>
      <c r="K32" s="18" t="n"/>
      <c r="L32" s="19" t="n"/>
      <c r="M32" s="23" t="n"/>
      <c r="N32" s="23" t="n"/>
      <c r="O32" s="23" t="n"/>
      <c r="P32" s="23" t="n"/>
      <c r="Q32" s="22" t="n"/>
      <c r="R32" s="22" t="n"/>
      <c r="S32" s="22" t="n"/>
      <c r="T32" s="19" t="n"/>
      <c r="U32" s="19" t="n"/>
      <c r="V32" s="24">
        <f>IFERROR(IF(OR($M32="",NOT(ISNUMBER($M32)),$N32="",NOT(ISNUMBER($N32))),"",IF($N32&lt;$M32,"Revisar fecha/hora",$N32-$M32)),"")</f>
        <v/>
      </c>
      <c r="W32" s="25">
        <f>IFERROR(IF(COUNTA($A32:$G32,$J32:$U32)=0,"",IF(OR($A32="",$B32="",$C32="",$D32="",$E32="",$F32="",$G32="",$J32="",$K32="",$L32="",$Q32="",$R32="",$S32="",NOT(ISNUMBER($A32)),NOT(ISNUMBER($E32)),NOT(ISNUMBER($F32)),NOT(ISNUMBER($G32))),"Datos incompletos",IF(AND(OR($R32="En carga",$R32="Carga parcial",$R32="Cargado"),OR($M32="",NOT(ISNUMBER($M32)))),"Datos incompletos",IF(AND($R32="Cargado",OR($N32="",NOT(ISNUMBER($N32)))),"Datos incompletos",IF(AND($M32&lt;&gt;"",$N32&lt;&gt;"",OR(NOT(ISNUMBER($M32)),NOT(ISNUMBER($N32)))),"Revisar fecha/hora",IF(AND(ISNUMBER($M32),ISNUMBER($N32),$N32&lt;$M32),"Revisar fecha/hora",IF(AND($S32="Salió",OR($P32="",NOT(ISNUMBER($P32)))),"Datos incompletos",IF(AND($P32&lt;&gt;"",$S32&lt;&gt;"Salió"),"Revisar estatus salida",IF($F32&gt;$E32,"Excedente surtido",IF($G32&gt;$E32,"Excedente cargado",IF(AND(ISNUMBER($H32),$H32&gt;0,$T32=""),"Faltante sin motivo",IF(AND(ISNUMBER($H32),$H32&gt;0),"Con faltantes",IF($S32="Retenido","Retenido",IF(AND($Q32="Surtido",$R32="Cargado",$S32="Salió"),"Salida registrada",IF(AND($Q32="Surtido",$R32="Cargado",$S32="Liberado"),"Liberación registrada","En proceso"))))))))))))))),"")</f>
        <v/>
      </c>
      <c r="X32" s="26">
        <f>IFERROR(IF($W32="","",IF(OR($W32="Datos incompletos",$W32="Revisar fecha/hora",$W32="Revisar estatus salida",$W32="Faltante sin motivo",$W32="Retenido",$W32="Excedente surtido",$W32="Excedente cargado",AND(ISNUMBER($H32),ISNUMBER('Catálogos y parámetros'!$B$4),$H32&gt;'Catálogos y parámetros'!$B$4)),"Rojo",IF(OR($W32="Liberación registrada",$W32="Salida registrada"),"Verde","Amarillo"))),"")</f>
        <v/>
      </c>
    </row>
    <row r="33">
      <c r="A33" s="17" t="n"/>
      <c r="B33" s="18" t="n"/>
      <c r="C33" s="18" t="n"/>
      <c r="D33" s="19" t="n"/>
      <c r="E33" s="20" t="n"/>
      <c r="F33" s="20" t="n"/>
      <c r="G33" s="20" t="n"/>
      <c r="H33" s="21">
        <f>IFERROR(IF(OR($E33="",NOT(ISNUMBER($E33)),$G33="",NOT(ISNUMBER($G33))),"",MAX(0,$E33-$G33)),"")</f>
        <v/>
      </c>
      <c r="I33" s="21">
        <f>IFERROR(IF(OR($E33="",NOT(ISNUMBER($E33)),$F33="",NOT(ISNUMBER($F33))),"",MAX(0,$E33-$F33)),"")</f>
        <v/>
      </c>
      <c r="J33" s="22" t="n"/>
      <c r="K33" s="18" t="n"/>
      <c r="L33" s="19" t="n"/>
      <c r="M33" s="23" t="n"/>
      <c r="N33" s="23" t="n"/>
      <c r="O33" s="23" t="n"/>
      <c r="P33" s="23" t="n"/>
      <c r="Q33" s="22" t="n"/>
      <c r="R33" s="22" t="n"/>
      <c r="S33" s="22" t="n"/>
      <c r="T33" s="19" t="n"/>
      <c r="U33" s="19" t="n"/>
      <c r="V33" s="24">
        <f>IFERROR(IF(OR($M33="",NOT(ISNUMBER($M33)),$N33="",NOT(ISNUMBER($N33))),"",IF($N33&lt;$M33,"Revisar fecha/hora",$N33-$M33)),"")</f>
        <v/>
      </c>
      <c r="W33" s="25">
        <f>IFERROR(IF(COUNTA($A33:$G33,$J33:$U33)=0,"",IF(OR($A33="",$B33="",$C33="",$D33="",$E33="",$F33="",$G33="",$J33="",$K33="",$L33="",$Q33="",$R33="",$S33="",NOT(ISNUMBER($A33)),NOT(ISNUMBER($E33)),NOT(ISNUMBER($F33)),NOT(ISNUMBER($G33))),"Datos incompletos",IF(AND(OR($R33="En carga",$R33="Carga parcial",$R33="Cargado"),OR($M33="",NOT(ISNUMBER($M33)))),"Datos incompletos",IF(AND($R33="Cargado",OR($N33="",NOT(ISNUMBER($N33)))),"Datos incompletos",IF(AND($M33&lt;&gt;"",$N33&lt;&gt;"",OR(NOT(ISNUMBER($M33)),NOT(ISNUMBER($N33)))),"Revisar fecha/hora",IF(AND(ISNUMBER($M33),ISNUMBER($N33),$N33&lt;$M33),"Revisar fecha/hora",IF(AND($S33="Salió",OR($P33="",NOT(ISNUMBER($P33)))),"Datos incompletos",IF(AND($P33&lt;&gt;"",$S33&lt;&gt;"Salió"),"Revisar estatus salida",IF($F33&gt;$E33,"Excedente surtido",IF($G33&gt;$E33,"Excedente cargado",IF(AND(ISNUMBER($H33),$H33&gt;0,$T33=""),"Faltante sin motivo",IF(AND(ISNUMBER($H33),$H33&gt;0),"Con faltantes",IF($S33="Retenido","Retenido",IF(AND($Q33="Surtido",$R33="Cargado",$S33="Salió"),"Salida registrada",IF(AND($Q33="Surtido",$R33="Cargado",$S33="Liberado"),"Liberación registrada","En proceso"))))))))))))))),"")</f>
        <v/>
      </c>
      <c r="X33" s="26">
        <f>IFERROR(IF($W33="","",IF(OR($W33="Datos incompletos",$W33="Revisar fecha/hora",$W33="Revisar estatus salida",$W33="Faltante sin motivo",$W33="Retenido",$W33="Excedente surtido",$W33="Excedente cargado",AND(ISNUMBER($H33),ISNUMBER('Catálogos y parámetros'!$B$4),$H33&gt;'Catálogos y parámetros'!$B$4)),"Rojo",IF(OR($W33="Liberación registrada",$W33="Salida registrada"),"Verde","Amarillo"))),"")</f>
        <v/>
      </c>
    </row>
    <row r="34">
      <c r="A34" s="17" t="n"/>
      <c r="B34" s="18" t="n"/>
      <c r="C34" s="18" t="n"/>
      <c r="D34" s="19" t="n"/>
      <c r="E34" s="20" t="n"/>
      <c r="F34" s="20" t="n"/>
      <c r="G34" s="20" t="n"/>
      <c r="H34" s="21">
        <f>IFERROR(IF(OR($E34="",NOT(ISNUMBER($E34)),$G34="",NOT(ISNUMBER($G34))),"",MAX(0,$E34-$G34)),"")</f>
        <v/>
      </c>
      <c r="I34" s="21">
        <f>IFERROR(IF(OR($E34="",NOT(ISNUMBER($E34)),$F34="",NOT(ISNUMBER($F34))),"",MAX(0,$E34-$F34)),"")</f>
        <v/>
      </c>
      <c r="J34" s="22" t="n"/>
      <c r="K34" s="18" t="n"/>
      <c r="L34" s="19" t="n"/>
      <c r="M34" s="23" t="n"/>
      <c r="N34" s="23" t="n"/>
      <c r="O34" s="23" t="n"/>
      <c r="P34" s="23" t="n"/>
      <c r="Q34" s="22" t="n"/>
      <c r="R34" s="22" t="n"/>
      <c r="S34" s="22" t="n"/>
      <c r="T34" s="19" t="n"/>
      <c r="U34" s="19" t="n"/>
      <c r="V34" s="24">
        <f>IFERROR(IF(OR($M34="",NOT(ISNUMBER($M34)),$N34="",NOT(ISNUMBER($N34))),"",IF($N34&lt;$M34,"Revisar fecha/hora",$N34-$M34)),"")</f>
        <v/>
      </c>
      <c r="W34" s="25">
        <f>IFERROR(IF(COUNTA($A34:$G34,$J34:$U34)=0,"",IF(OR($A34="",$B34="",$C34="",$D34="",$E34="",$F34="",$G34="",$J34="",$K34="",$L34="",$Q34="",$R34="",$S34="",NOT(ISNUMBER($A34)),NOT(ISNUMBER($E34)),NOT(ISNUMBER($F34)),NOT(ISNUMBER($G34))),"Datos incompletos",IF(AND(OR($R34="En carga",$R34="Carga parcial",$R34="Cargado"),OR($M34="",NOT(ISNUMBER($M34)))),"Datos incompletos",IF(AND($R34="Cargado",OR($N34="",NOT(ISNUMBER($N34)))),"Datos incompletos",IF(AND($M34&lt;&gt;"",$N34&lt;&gt;"",OR(NOT(ISNUMBER($M34)),NOT(ISNUMBER($N34)))),"Revisar fecha/hora",IF(AND(ISNUMBER($M34),ISNUMBER($N34),$N34&lt;$M34),"Revisar fecha/hora",IF(AND($S34="Salió",OR($P34="",NOT(ISNUMBER($P34)))),"Datos incompletos",IF(AND($P34&lt;&gt;"",$S34&lt;&gt;"Salió"),"Revisar estatus salida",IF($F34&gt;$E34,"Excedente surtido",IF($G34&gt;$E34,"Excedente cargado",IF(AND(ISNUMBER($H34),$H34&gt;0,$T34=""),"Faltante sin motivo",IF(AND(ISNUMBER($H34),$H34&gt;0),"Con faltantes",IF($S34="Retenido","Retenido",IF(AND($Q34="Surtido",$R34="Cargado",$S34="Salió"),"Salida registrada",IF(AND($Q34="Surtido",$R34="Cargado",$S34="Liberado"),"Liberación registrada","En proceso"))))))))))))))),"")</f>
        <v/>
      </c>
      <c r="X34" s="26">
        <f>IFERROR(IF($W34="","",IF(OR($W34="Datos incompletos",$W34="Revisar fecha/hora",$W34="Revisar estatus salida",$W34="Faltante sin motivo",$W34="Retenido",$W34="Excedente surtido",$W34="Excedente cargado",AND(ISNUMBER($H34),ISNUMBER('Catálogos y parámetros'!$B$4),$H34&gt;'Catálogos y parámetros'!$B$4)),"Rojo",IF(OR($W34="Liberación registrada",$W34="Salida registrada"),"Verde","Amarillo"))),"")</f>
        <v/>
      </c>
    </row>
    <row r="35">
      <c r="A35" s="17" t="n"/>
      <c r="B35" s="18" t="n"/>
      <c r="C35" s="18" t="n"/>
      <c r="D35" s="19" t="n"/>
      <c r="E35" s="20" t="n"/>
      <c r="F35" s="20" t="n"/>
      <c r="G35" s="20" t="n"/>
      <c r="H35" s="21">
        <f>IFERROR(IF(OR($E35="",NOT(ISNUMBER($E35)),$G35="",NOT(ISNUMBER($G35))),"",MAX(0,$E35-$G35)),"")</f>
        <v/>
      </c>
      <c r="I35" s="21">
        <f>IFERROR(IF(OR($E35="",NOT(ISNUMBER($E35)),$F35="",NOT(ISNUMBER($F35))),"",MAX(0,$E35-$F35)),"")</f>
        <v/>
      </c>
      <c r="J35" s="22" t="n"/>
      <c r="K35" s="18" t="n"/>
      <c r="L35" s="19" t="n"/>
      <c r="M35" s="23" t="n"/>
      <c r="N35" s="23" t="n"/>
      <c r="O35" s="23" t="n"/>
      <c r="P35" s="23" t="n"/>
      <c r="Q35" s="22" t="n"/>
      <c r="R35" s="22" t="n"/>
      <c r="S35" s="22" t="n"/>
      <c r="T35" s="19" t="n"/>
      <c r="U35" s="19" t="n"/>
      <c r="V35" s="24">
        <f>IFERROR(IF(OR($M35="",NOT(ISNUMBER($M35)),$N35="",NOT(ISNUMBER($N35))),"",IF($N35&lt;$M35,"Revisar fecha/hora",$N35-$M35)),"")</f>
        <v/>
      </c>
      <c r="W35" s="25">
        <f>IFERROR(IF(COUNTA($A35:$G35,$J35:$U35)=0,"",IF(OR($A35="",$B35="",$C35="",$D35="",$E35="",$F35="",$G35="",$J35="",$K35="",$L35="",$Q35="",$R35="",$S35="",NOT(ISNUMBER($A35)),NOT(ISNUMBER($E35)),NOT(ISNUMBER($F35)),NOT(ISNUMBER($G35))),"Datos incompletos",IF(AND(OR($R35="En carga",$R35="Carga parcial",$R35="Cargado"),OR($M35="",NOT(ISNUMBER($M35)))),"Datos incompletos",IF(AND($R35="Cargado",OR($N35="",NOT(ISNUMBER($N35)))),"Datos incompletos",IF(AND($M35&lt;&gt;"",$N35&lt;&gt;"",OR(NOT(ISNUMBER($M35)),NOT(ISNUMBER($N35)))),"Revisar fecha/hora",IF(AND(ISNUMBER($M35),ISNUMBER($N35),$N35&lt;$M35),"Revisar fecha/hora",IF(AND($S35="Salió",OR($P35="",NOT(ISNUMBER($P35)))),"Datos incompletos",IF(AND($P35&lt;&gt;"",$S35&lt;&gt;"Salió"),"Revisar estatus salida",IF($F35&gt;$E35,"Excedente surtido",IF($G35&gt;$E35,"Excedente cargado",IF(AND(ISNUMBER($H35),$H35&gt;0,$T35=""),"Faltante sin motivo",IF(AND(ISNUMBER($H35),$H35&gt;0),"Con faltantes",IF($S35="Retenido","Retenido",IF(AND($Q35="Surtido",$R35="Cargado",$S35="Salió"),"Salida registrada",IF(AND($Q35="Surtido",$R35="Cargado",$S35="Liberado"),"Liberación registrada","En proceso"))))))))))))))),"")</f>
        <v/>
      </c>
      <c r="X35" s="26">
        <f>IFERROR(IF($W35="","",IF(OR($W35="Datos incompletos",$W35="Revisar fecha/hora",$W35="Revisar estatus salida",$W35="Faltante sin motivo",$W35="Retenido",$W35="Excedente surtido",$W35="Excedente cargado",AND(ISNUMBER($H35),ISNUMBER('Catálogos y parámetros'!$B$4),$H35&gt;'Catálogos y parámetros'!$B$4)),"Rojo",IF(OR($W35="Liberación registrada",$W35="Salida registrada"),"Verde","Amarillo"))),"")</f>
        <v/>
      </c>
    </row>
    <row r="36">
      <c r="A36" s="17" t="n"/>
      <c r="B36" s="18" t="n"/>
      <c r="C36" s="18" t="n"/>
      <c r="D36" s="19" t="n"/>
      <c r="E36" s="20" t="n"/>
      <c r="F36" s="20" t="n"/>
      <c r="G36" s="20" t="n"/>
      <c r="H36" s="21">
        <f>IFERROR(IF(OR($E36="",NOT(ISNUMBER($E36)),$G36="",NOT(ISNUMBER($G36))),"",MAX(0,$E36-$G36)),"")</f>
        <v/>
      </c>
      <c r="I36" s="21">
        <f>IFERROR(IF(OR($E36="",NOT(ISNUMBER($E36)),$F36="",NOT(ISNUMBER($F36))),"",MAX(0,$E36-$F36)),"")</f>
        <v/>
      </c>
      <c r="J36" s="22" t="n"/>
      <c r="K36" s="18" t="n"/>
      <c r="L36" s="19" t="n"/>
      <c r="M36" s="23" t="n"/>
      <c r="N36" s="23" t="n"/>
      <c r="O36" s="23" t="n"/>
      <c r="P36" s="23" t="n"/>
      <c r="Q36" s="22" t="n"/>
      <c r="R36" s="22" t="n"/>
      <c r="S36" s="22" t="n"/>
      <c r="T36" s="19" t="n"/>
      <c r="U36" s="19" t="n"/>
      <c r="V36" s="24">
        <f>IFERROR(IF(OR($M36="",NOT(ISNUMBER($M36)),$N36="",NOT(ISNUMBER($N36))),"",IF($N36&lt;$M36,"Revisar fecha/hora",$N36-$M36)),"")</f>
        <v/>
      </c>
      <c r="W36" s="25">
        <f>IFERROR(IF(COUNTA($A36:$G36,$J36:$U36)=0,"",IF(OR($A36="",$B36="",$C36="",$D36="",$E36="",$F36="",$G36="",$J36="",$K36="",$L36="",$Q36="",$R36="",$S36="",NOT(ISNUMBER($A36)),NOT(ISNUMBER($E36)),NOT(ISNUMBER($F36)),NOT(ISNUMBER($G36))),"Datos incompletos",IF(AND(OR($R36="En carga",$R36="Carga parcial",$R36="Cargado"),OR($M36="",NOT(ISNUMBER($M36)))),"Datos incompletos",IF(AND($R36="Cargado",OR($N36="",NOT(ISNUMBER($N36)))),"Datos incompletos",IF(AND($M36&lt;&gt;"",$N36&lt;&gt;"",OR(NOT(ISNUMBER($M36)),NOT(ISNUMBER($N36)))),"Revisar fecha/hora",IF(AND(ISNUMBER($M36),ISNUMBER($N36),$N36&lt;$M36),"Revisar fecha/hora",IF(AND($S36="Salió",OR($P36="",NOT(ISNUMBER($P36)))),"Datos incompletos",IF(AND($P36&lt;&gt;"",$S36&lt;&gt;"Salió"),"Revisar estatus salida",IF($F36&gt;$E36,"Excedente surtido",IF($G36&gt;$E36,"Excedente cargado",IF(AND(ISNUMBER($H36),$H36&gt;0,$T36=""),"Faltante sin motivo",IF(AND(ISNUMBER($H36),$H36&gt;0),"Con faltantes",IF($S36="Retenido","Retenido",IF(AND($Q36="Surtido",$R36="Cargado",$S36="Salió"),"Salida registrada",IF(AND($Q36="Surtido",$R36="Cargado",$S36="Liberado"),"Liberación registrada","En proceso"))))))))))))))),"")</f>
        <v/>
      </c>
      <c r="X36" s="26">
        <f>IFERROR(IF($W36="","",IF(OR($W36="Datos incompletos",$W36="Revisar fecha/hora",$W36="Revisar estatus salida",$W36="Faltante sin motivo",$W36="Retenido",$W36="Excedente surtido",$W36="Excedente cargado",AND(ISNUMBER($H36),ISNUMBER('Catálogos y parámetros'!$B$4),$H36&gt;'Catálogos y parámetros'!$B$4)),"Rojo",IF(OR($W36="Liberación registrada",$W36="Salida registrada"),"Verde","Amarillo"))),"")</f>
        <v/>
      </c>
    </row>
    <row r="37">
      <c r="A37" s="17" t="n"/>
      <c r="B37" s="18" t="n"/>
      <c r="C37" s="18" t="n"/>
      <c r="D37" s="19" t="n"/>
      <c r="E37" s="20" t="n"/>
      <c r="F37" s="20" t="n"/>
      <c r="G37" s="20" t="n"/>
      <c r="H37" s="21">
        <f>IFERROR(IF(OR($E37="",NOT(ISNUMBER($E37)),$G37="",NOT(ISNUMBER($G37))),"",MAX(0,$E37-$G37)),"")</f>
        <v/>
      </c>
      <c r="I37" s="21">
        <f>IFERROR(IF(OR($E37="",NOT(ISNUMBER($E37)),$F37="",NOT(ISNUMBER($F37))),"",MAX(0,$E37-$F37)),"")</f>
        <v/>
      </c>
      <c r="J37" s="22" t="n"/>
      <c r="K37" s="18" t="n"/>
      <c r="L37" s="19" t="n"/>
      <c r="M37" s="23" t="n"/>
      <c r="N37" s="23" t="n"/>
      <c r="O37" s="23" t="n"/>
      <c r="P37" s="23" t="n"/>
      <c r="Q37" s="22" t="n"/>
      <c r="R37" s="22" t="n"/>
      <c r="S37" s="22" t="n"/>
      <c r="T37" s="19" t="n"/>
      <c r="U37" s="19" t="n"/>
      <c r="V37" s="24">
        <f>IFERROR(IF(OR($M37="",NOT(ISNUMBER($M37)),$N37="",NOT(ISNUMBER($N37))),"",IF($N37&lt;$M37,"Revisar fecha/hora",$N37-$M37)),"")</f>
        <v/>
      </c>
      <c r="W37" s="25">
        <f>IFERROR(IF(COUNTA($A37:$G37,$J37:$U37)=0,"",IF(OR($A37="",$B37="",$C37="",$D37="",$E37="",$F37="",$G37="",$J37="",$K37="",$L37="",$Q37="",$R37="",$S37="",NOT(ISNUMBER($A37)),NOT(ISNUMBER($E37)),NOT(ISNUMBER($F37)),NOT(ISNUMBER($G37))),"Datos incompletos",IF(AND(OR($R37="En carga",$R37="Carga parcial",$R37="Cargado"),OR($M37="",NOT(ISNUMBER($M37)))),"Datos incompletos",IF(AND($R37="Cargado",OR($N37="",NOT(ISNUMBER($N37)))),"Datos incompletos",IF(AND($M37&lt;&gt;"",$N37&lt;&gt;"",OR(NOT(ISNUMBER($M37)),NOT(ISNUMBER($N37)))),"Revisar fecha/hora",IF(AND(ISNUMBER($M37),ISNUMBER($N37),$N37&lt;$M37),"Revisar fecha/hora",IF(AND($S37="Salió",OR($P37="",NOT(ISNUMBER($P37)))),"Datos incompletos",IF(AND($P37&lt;&gt;"",$S37&lt;&gt;"Salió"),"Revisar estatus salida",IF($F37&gt;$E37,"Excedente surtido",IF($G37&gt;$E37,"Excedente cargado",IF(AND(ISNUMBER($H37),$H37&gt;0,$T37=""),"Faltante sin motivo",IF(AND(ISNUMBER($H37),$H37&gt;0),"Con faltantes",IF($S37="Retenido","Retenido",IF(AND($Q37="Surtido",$R37="Cargado",$S37="Salió"),"Salida registrada",IF(AND($Q37="Surtido",$R37="Cargado",$S37="Liberado"),"Liberación registrada","En proceso"))))))))))))))),"")</f>
        <v/>
      </c>
      <c r="X37" s="26">
        <f>IFERROR(IF($W37="","",IF(OR($W37="Datos incompletos",$W37="Revisar fecha/hora",$W37="Revisar estatus salida",$W37="Faltante sin motivo",$W37="Retenido",$W37="Excedente surtido",$W37="Excedente cargado",AND(ISNUMBER($H37),ISNUMBER('Catálogos y parámetros'!$B$4),$H37&gt;'Catálogos y parámetros'!$B$4)),"Rojo",IF(OR($W37="Liberación registrada",$W37="Salida registrada"),"Verde","Amarillo"))),"")</f>
        <v/>
      </c>
    </row>
    <row r="38">
      <c r="A38" s="17" t="n"/>
      <c r="B38" s="18" t="n"/>
      <c r="C38" s="18" t="n"/>
      <c r="D38" s="19" t="n"/>
      <c r="E38" s="20" t="n"/>
      <c r="F38" s="20" t="n"/>
      <c r="G38" s="20" t="n"/>
      <c r="H38" s="21">
        <f>IFERROR(IF(OR($E38="",NOT(ISNUMBER($E38)),$G38="",NOT(ISNUMBER($G38))),"",MAX(0,$E38-$G38)),"")</f>
        <v/>
      </c>
      <c r="I38" s="21">
        <f>IFERROR(IF(OR($E38="",NOT(ISNUMBER($E38)),$F38="",NOT(ISNUMBER($F38))),"",MAX(0,$E38-$F38)),"")</f>
        <v/>
      </c>
      <c r="J38" s="22" t="n"/>
      <c r="K38" s="18" t="n"/>
      <c r="L38" s="19" t="n"/>
      <c r="M38" s="23" t="n"/>
      <c r="N38" s="23" t="n"/>
      <c r="O38" s="23" t="n"/>
      <c r="P38" s="23" t="n"/>
      <c r="Q38" s="22" t="n"/>
      <c r="R38" s="22" t="n"/>
      <c r="S38" s="22" t="n"/>
      <c r="T38" s="19" t="n"/>
      <c r="U38" s="19" t="n"/>
      <c r="V38" s="24">
        <f>IFERROR(IF(OR($M38="",NOT(ISNUMBER($M38)),$N38="",NOT(ISNUMBER($N38))),"",IF($N38&lt;$M38,"Revisar fecha/hora",$N38-$M38)),"")</f>
        <v/>
      </c>
      <c r="W38" s="25">
        <f>IFERROR(IF(COUNTA($A38:$G38,$J38:$U38)=0,"",IF(OR($A38="",$B38="",$C38="",$D38="",$E38="",$F38="",$G38="",$J38="",$K38="",$L38="",$Q38="",$R38="",$S38="",NOT(ISNUMBER($A38)),NOT(ISNUMBER($E38)),NOT(ISNUMBER($F38)),NOT(ISNUMBER($G38))),"Datos incompletos",IF(AND(OR($R38="En carga",$R38="Carga parcial",$R38="Cargado"),OR($M38="",NOT(ISNUMBER($M38)))),"Datos incompletos",IF(AND($R38="Cargado",OR($N38="",NOT(ISNUMBER($N38)))),"Datos incompletos",IF(AND($M38&lt;&gt;"",$N38&lt;&gt;"",OR(NOT(ISNUMBER($M38)),NOT(ISNUMBER($N38)))),"Revisar fecha/hora",IF(AND(ISNUMBER($M38),ISNUMBER($N38),$N38&lt;$M38),"Revisar fecha/hora",IF(AND($S38="Salió",OR($P38="",NOT(ISNUMBER($P38)))),"Datos incompletos",IF(AND($P38&lt;&gt;"",$S38&lt;&gt;"Salió"),"Revisar estatus salida",IF($F38&gt;$E38,"Excedente surtido",IF($G38&gt;$E38,"Excedente cargado",IF(AND(ISNUMBER($H38),$H38&gt;0,$T38=""),"Faltante sin motivo",IF(AND(ISNUMBER($H38),$H38&gt;0),"Con faltantes",IF($S38="Retenido","Retenido",IF(AND($Q38="Surtido",$R38="Cargado",$S38="Salió"),"Salida registrada",IF(AND($Q38="Surtido",$R38="Cargado",$S38="Liberado"),"Liberación registrada","En proceso"))))))))))))))),"")</f>
        <v/>
      </c>
      <c r="X38" s="26">
        <f>IFERROR(IF($W38="","",IF(OR($W38="Datos incompletos",$W38="Revisar fecha/hora",$W38="Revisar estatus salida",$W38="Faltante sin motivo",$W38="Retenido",$W38="Excedente surtido",$W38="Excedente cargado",AND(ISNUMBER($H38),ISNUMBER('Catálogos y parámetros'!$B$4),$H38&gt;'Catálogos y parámetros'!$B$4)),"Rojo",IF(OR($W38="Liberación registrada",$W38="Salida registrada"),"Verde","Amarillo"))),"")</f>
        <v/>
      </c>
    </row>
    <row r="39">
      <c r="A39" s="17" t="n"/>
      <c r="B39" s="18" t="n"/>
      <c r="C39" s="18" t="n"/>
      <c r="D39" s="19" t="n"/>
      <c r="E39" s="20" t="n"/>
      <c r="F39" s="20" t="n"/>
      <c r="G39" s="20" t="n"/>
      <c r="H39" s="21">
        <f>IFERROR(IF(OR($E39="",NOT(ISNUMBER($E39)),$G39="",NOT(ISNUMBER($G39))),"",MAX(0,$E39-$G39)),"")</f>
        <v/>
      </c>
      <c r="I39" s="21">
        <f>IFERROR(IF(OR($E39="",NOT(ISNUMBER($E39)),$F39="",NOT(ISNUMBER($F39))),"",MAX(0,$E39-$F39)),"")</f>
        <v/>
      </c>
      <c r="J39" s="22" t="n"/>
      <c r="K39" s="18" t="n"/>
      <c r="L39" s="19" t="n"/>
      <c r="M39" s="23" t="n"/>
      <c r="N39" s="23" t="n"/>
      <c r="O39" s="23" t="n"/>
      <c r="P39" s="23" t="n"/>
      <c r="Q39" s="22" t="n"/>
      <c r="R39" s="22" t="n"/>
      <c r="S39" s="22" t="n"/>
      <c r="T39" s="19" t="n"/>
      <c r="U39" s="19" t="n"/>
      <c r="V39" s="24">
        <f>IFERROR(IF(OR($M39="",NOT(ISNUMBER($M39)),$N39="",NOT(ISNUMBER($N39))),"",IF($N39&lt;$M39,"Revisar fecha/hora",$N39-$M39)),"")</f>
        <v/>
      </c>
      <c r="W39" s="25">
        <f>IFERROR(IF(COUNTA($A39:$G39,$J39:$U39)=0,"",IF(OR($A39="",$B39="",$C39="",$D39="",$E39="",$F39="",$G39="",$J39="",$K39="",$L39="",$Q39="",$R39="",$S39="",NOT(ISNUMBER($A39)),NOT(ISNUMBER($E39)),NOT(ISNUMBER($F39)),NOT(ISNUMBER($G39))),"Datos incompletos",IF(AND(OR($R39="En carga",$R39="Carga parcial",$R39="Cargado"),OR($M39="",NOT(ISNUMBER($M39)))),"Datos incompletos",IF(AND($R39="Cargado",OR($N39="",NOT(ISNUMBER($N39)))),"Datos incompletos",IF(AND($M39&lt;&gt;"",$N39&lt;&gt;"",OR(NOT(ISNUMBER($M39)),NOT(ISNUMBER($N39)))),"Revisar fecha/hora",IF(AND(ISNUMBER($M39),ISNUMBER($N39),$N39&lt;$M39),"Revisar fecha/hora",IF(AND($S39="Salió",OR($P39="",NOT(ISNUMBER($P39)))),"Datos incompletos",IF(AND($P39&lt;&gt;"",$S39&lt;&gt;"Salió"),"Revisar estatus salida",IF($F39&gt;$E39,"Excedente surtido",IF($G39&gt;$E39,"Excedente cargado",IF(AND(ISNUMBER($H39),$H39&gt;0,$T39=""),"Faltante sin motivo",IF(AND(ISNUMBER($H39),$H39&gt;0),"Con faltantes",IF($S39="Retenido","Retenido",IF(AND($Q39="Surtido",$R39="Cargado",$S39="Salió"),"Salida registrada",IF(AND($Q39="Surtido",$R39="Cargado",$S39="Liberado"),"Liberación registrada","En proceso"))))))))))))))),"")</f>
        <v/>
      </c>
      <c r="X39" s="26">
        <f>IFERROR(IF($W39="","",IF(OR($W39="Datos incompletos",$W39="Revisar fecha/hora",$W39="Revisar estatus salida",$W39="Faltante sin motivo",$W39="Retenido",$W39="Excedente surtido",$W39="Excedente cargado",AND(ISNUMBER($H39),ISNUMBER('Catálogos y parámetros'!$B$4),$H39&gt;'Catálogos y parámetros'!$B$4)),"Rojo",IF(OR($W39="Liberación registrada",$W39="Salida registrada"),"Verde","Amarillo"))),"")</f>
        <v/>
      </c>
    </row>
    <row r="40">
      <c r="A40" s="17" t="n"/>
      <c r="B40" s="18" t="n"/>
      <c r="C40" s="18" t="n"/>
      <c r="D40" s="19" t="n"/>
      <c r="E40" s="20" t="n"/>
      <c r="F40" s="20" t="n"/>
      <c r="G40" s="20" t="n"/>
      <c r="H40" s="21">
        <f>IFERROR(IF(OR($E40="",NOT(ISNUMBER($E40)),$G40="",NOT(ISNUMBER($G40))),"",MAX(0,$E40-$G40)),"")</f>
        <v/>
      </c>
      <c r="I40" s="21">
        <f>IFERROR(IF(OR($E40="",NOT(ISNUMBER($E40)),$F40="",NOT(ISNUMBER($F40))),"",MAX(0,$E40-$F40)),"")</f>
        <v/>
      </c>
      <c r="J40" s="22" t="n"/>
      <c r="K40" s="18" t="n"/>
      <c r="L40" s="19" t="n"/>
      <c r="M40" s="23" t="n"/>
      <c r="N40" s="23" t="n"/>
      <c r="O40" s="23" t="n"/>
      <c r="P40" s="23" t="n"/>
      <c r="Q40" s="22" t="n"/>
      <c r="R40" s="22" t="n"/>
      <c r="S40" s="22" t="n"/>
      <c r="T40" s="19" t="n"/>
      <c r="U40" s="19" t="n"/>
      <c r="V40" s="24">
        <f>IFERROR(IF(OR($M40="",NOT(ISNUMBER($M40)),$N40="",NOT(ISNUMBER($N40))),"",IF($N40&lt;$M40,"Revisar fecha/hora",$N40-$M40)),"")</f>
        <v/>
      </c>
      <c r="W40" s="25">
        <f>IFERROR(IF(COUNTA($A40:$G40,$J40:$U40)=0,"",IF(OR($A40="",$B40="",$C40="",$D40="",$E40="",$F40="",$G40="",$J40="",$K40="",$L40="",$Q40="",$R40="",$S40="",NOT(ISNUMBER($A40)),NOT(ISNUMBER($E40)),NOT(ISNUMBER($F40)),NOT(ISNUMBER($G40))),"Datos incompletos",IF(AND(OR($R40="En carga",$R40="Carga parcial",$R40="Cargado"),OR($M40="",NOT(ISNUMBER($M40)))),"Datos incompletos",IF(AND($R40="Cargado",OR($N40="",NOT(ISNUMBER($N40)))),"Datos incompletos",IF(AND($M40&lt;&gt;"",$N40&lt;&gt;"",OR(NOT(ISNUMBER($M40)),NOT(ISNUMBER($N40)))),"Revisar fecha/hora",IF(AND(ISNUMBER($M40),ISNUMBER($N40),$N40&lt;$M40),"Revisar fecha/hora",IF(AND($S40="Salió",OR($P40="",NOT(ISNUMBER($P40)))),"Datos incompletos",IF(AND($P40&lt;&gt;"",$S40&lt;&gt;"Salió"),"Revisar estatus salida",IF($F40&gt;$E40,"Excedente surtido",IF($G40&gt;$E40,"Excedente cargado",IF(AND(ISNUMBER($H40),$H40&gt;0,$T40=""),"Faltante sin motivo",IF(AND(ISNUMBER($H40),$H40&gt;0),"Con faltantes",IF($S40="Retenido","Retenido",IF(AND($Q40="Surtido",$R40="Cargado",$S40="Salió"),"Salida registrada",IF(AND($Q40="Surtido",$R40="Cargado",$S40="Liberado"),"Liberación registrada","En proceso"))))))))))))))),"")</f>
        <v/>
      </c>
      <c r="X40" s="26">
        <f>IFERROR(IF($W40="","",IF(OR($W40="Datos incompletos",$W40="Revisar fecha/hora",$W40="Revisar estatus salida",$W40="Faltante sin motivo",$W40="Retenido",$W40="Excedente surtido",$W40="Excedente cargado",AND(ISNUMBER($H40),ISNUMBER('Catálogos y parámetros'!$B$4),$H40&gt;'Catálogos y parámetros'!$B$4)),"Rojo",IF(OR($W40="Liberación registrada",$W40="Salida registrada"),"Verde","Amarillo"))),"")</f>
        <v/>
      </c>
    </row>
    <row r="41">
      <c r="A41" s="17" t="n"/>
      <c r="B41" s="18" t="n"/>
      <c r="C41" s="18" t="n"/>
      <c r="D41" s="19" t="n"/>
      <c r="E41" s="20" t="n"/>
      <c r="F41" s="20" t="n"/>
      <c r="G41" s="20" t="n"/>
      <c r="H41" s="21">
        <f>IFERROR(IF(OR($E41="",NOT(ISNUMBER($E41)),$G41="",NOT(ISNUMBER($G41))),"",MAX(0,$E41-$G41)),"")</f>
        <v/>
      </c>
      <c r="I41" s="21">
        <f>IFERROR(IF(OR($E41="",NOT(ISNUMBER($E41)),$F41="",NOT(ISNUMBER($F41))),"",MAX(0,$E41-$F41)),"")</f>
        <v/>
      </c>
      <c r="J41" s="22" t="n"/>
      <c r="K41" s="18" t="n"/>
      <c r="L41" s="19" t="n"/>
      <c r="M41" s="23" t="n"/>
      <c r="N41" s="23" t="n"/>
      <c r="O41" s="23" t="n"/>
      <c r="P41" s="23" t="n"/>
      <c r="Q41" s="22" t="n"/>
      <c r="R41" s="22" t="n"/>
      <c r="S41" s="22" t="n"/>
      <c r="T41" s="19" t="n"/>
      <c r="U41" s="19" t="n"/>
      <c r="V41" s="24">
        <f>IFERROR(IF(OR($M41="",NOT(ISNUMBER($M41)),$N41="",NOT(ISNUMBER($N41))),"",IF($N41&lt;$M41,"Revisar fecha/hora",$N41-$M41)),"")</f>
        <v/>
      </c>
      <c r="W41" s="25">
        <f>IFERROR(IF(COUNTA($A41:$G41,$J41:$U41)=0,"",IF(OR($A41="",$B41="",$C41="",$D41="",$E41="",$F41="",$G41="",$J41="",$K41="",$L41="",$Q41="",$R41="",$S41="",NOT(ISNUMBER($A41)),NOT(ISNUMBER($E41)),NOT(ISNUMBER($F41)),NOT(ISNUMBER($G41))),"Datos incompletos",IF(AND(OR($R41="En carga",$R41="Carga parcial",$R41="Cargado"),OR($M41="",NOT(ISNUMBER($M41)))),"Datos incompletos",IF(AND($R41="Cargado",OR($N41="",NOT(ISNUMBER($N41)))),"Datos incompletos",IF(AND($M41&lt;&gt;"",$N41&lt;&gt;"",OR(NOT(ISNUMBER($M41)),NOT(ISNUMBER($N41)))),"Revisar fecha/hora",IF(AND(ISNUMBER($M41),ISNUMBER($N41),$N41&lt;$M41),"Revisar fecha/hora",IF(AND($S41="Salió",OR($P41="",NOT(ISNUMBER($P41)))),"Datos incompletos",IF(AND($P41&lt;&gt;"",$S41&lt;&gt;"Salió"),"Revisar estatus salida",IF($F41&gt;$E41,"Excedente surtido",IF($G41&gt;$E41,"Excedente cargado",IF(AND(ISNUMBER($H41),$H41&gt;0,$T41=""),"Faltante sin motivo",IF(AND(ISNUMBER($H41),$H41&gt;0),"Con faltantes",IF($S41="Retenido","Retenido",IF(AND($Q41="Surtido",$R41="Cargado",$S41="Salió"),"Salida registrada",IF(AND($Q41="Surtido",$R41="Cargado",$S41="Liberado"),"Liberación registrada","En proceso"))))))))))))))),"")</f>
        <v/>
      </c>
      <c r="X41" s="26">
        <f>IFERROR(IF($W41="","",IF(OR($W41="Datos incompletos",$W41="Revisar fecha/hora",$W41="Revisar estatus salida",$W41="Faltante sin motivo",$W41="Retenido",$W41="Excedente surtido",$W41="Excedente cargado",AND(ISNUMBER($H41),ISNUMBER('Catálogos y parámetros'!$B$4),$H41&gt;'Catálogos y parámetros'!$B$4)),"Rojo",IF(OR($W41="Liberación registrada",$W41="Salida registrada"),"Verde","Amarillo"))),"")</f>
        <v/>
      </c>
    </row>
    <row r="42">
      <c r="A42" s="17" t="n"/>
      <c r="B42" s="18" t="n"/>
      <c r="C42" s="18" t="n"/>
      <c r="D42" s="19" t="n"/>
      <c r="E42" s="20" t="n"/>
      <c r="F42" s="20" t="n"/>
      <c r="G42" s="20" t="n"/>
      <c r="H42" s="21">
        <f>IFERROR(IF(OR($E42="",NOT(ISNUMBER($E42)),$G42="",NOT(ISNUMBER($G42))),"",MAX(0,$E42-$G42)),"")</f>
        <v/>
      </c>
      <c r="I42" s="21">
        <f>IFERROR(IF(OR($E42="",NOT(ISNUMBER($E42)),$F42="",NOT(ISNUMBER($F42))),"",MAX(0,$E42-$F42)),"")</f>
        <v/>
      </c>
      <c r="J42" s="22" t="n"/>
      <c r="K42" s="18" t="n"/>
      <c r="L42" s="19" t="n"/>
      <c r="M42" s="23" t="n"/>
      <c r="N42" s="23" t="n"/>
      <c r="O42" s="23" t="n"/>
      <c r="P42" s="23" t="n"/>
      <c r="Q42" s="22" t="n"/>
      <c r="R42" s="22" t="n"/>
      <c r="S42" s="22" t="n"/>
      <c r="T42" s="19" t="n"/>
      <c r="U42" s="19" t="n"/>
      <c r="V42" s="24">
        <f>IFERROR(IF(OR($M42="",NOT(ISNUMBER($M42)),$N42="",NOT(ISNUMBER($N42))),"",IF($N42&lt;$M42,"Revisar fecha/hora",$N42-$M42)),"")</f>
        <v/>
      </c>
      <c r="W42" s="25">
        <f>IFERROR(IF(COUNTA($A42:$G42,$J42:$U42)=0,"",IF(OR($A42="",$B42="",$C42="",$D42="",$E42="",$F42="",$G42="",$J42="",$K42="",$L42="",$Q42="",$R42="",$S42="",NOT(ISNUMBER($A42)),NOT(ISNUMBER($E42)),NOT(ISNUMBER($F42)),NOT(ISNUMBER($G42))),"Datos incompletos",IF(AND(OR($R42="En carga",$R42="Carga parcial",$R42="Cargado"),OR($M42="",NOT(ISNUMBER($M42)))),"Datos incompletos",IF(AND($R42="Cargado",OR($N42="",NOT(ISNUMBER($N42)))),"Datos incompletos",IF(AND($M42&lt;&gt;"",$N42&lt;&gt;"",OR(NOT(ISNUMBER($M42)),NOT(ISNUMBER($N42)))),"Revisar fecha/hora",IF(AND(ISNUMBER($M42),ISNUMBER($N42),$N42&lt;$M42),"Revisar fecha/hora",IF(AND($S42="Salió",OR($P42="",NOT(ISNUMBER($P42)))),"Datos incompletos",IF(AND($P42&lt;&gt;"",$S42&lt;&gt;"Salió"),"Revisar estatus salida",IF($F42&gt;$E42,"Excedente surtido",IF($G42&gt;$E42,"Excedente cargado",IF(AND(ISNUMBER($H42),$H42&gt;0,$T42=""),"Faltante sin motivo",IF(AND(ISNUMBER($H42),$H42&gt;0),"Con faltantes",IF($S42="Retenido","Retenido",IF(AND($Q42="Surtido",$R42="Cargado",$S42="Salió"),"Salida registrada",IF(AND($Q42="Surtido",$R42="Cargado",$S42="Liberado"),"Liberación registrada","En proceso"))))))))))))))),"")</f>
        <v/>
      </c>
      <c r="X42" s="26">
        <f>IFERROR(IF($W42="","",IF(OR($W42="Datos incompletos",$W42="Revisar fecha/hora",$W42="Revisar estatus salida",$W42="Faltante sin motivo",$W42="Retenido",$W42="Excedente surtido",$W42="Excedente cargado",AND(ISNUMBER($H42),ISNUMBER('Catálogos y parámetros'!$B$4),$H42&gt;'Catálogos y parámetros'!$B$4)),"Rojo",IF(OR($W42="Liberación registrada",$W42="Salida registrada"),"Verde","Amarillo"))),"")</f>
        <v/>
      </c>
    </row>
    <row r="43">
      <c r="A43" s="17" t="n"/>
      <c r="B43" s="18" t="n"/>
      <c r="C43" s="18" t="n"/>
      <c r="D43" s="19" t="n"/>
      <c r="E43" s="20" t="n"/>
      <c r="F43" s="20" t="n"/>
      <c r="G43" s="20" t="n"/>
      <c r="H43" s="21">
        <f>IFERROR(IF(OR($E43="",NOT(ISNUMBER($E43)),$G43="",NOT(ISNUMBER($G43))),"",MAX(0,$E43-$G43)),"")</f>
        <v/>
      </c>
      <c r="I43" s="21">
        <f>IFERROR(IF(OR($E43="",NOT(ISNUMBER($E43)),$F43="",NOT(ISNUMBER($F43))),"",MAX(0,$E43-$F43)),"")</f>
        <v/>
      </c>
      <c r="J43" s="22" t="n"/>
      <c r="K43" s="18" t="n"/>
      <c r="L43" s="19" t="n"/>
      <c r="M43" s="23" t="n"/>
      <c r="N43" s="23" t="n"/>
      <c r="O43" s="23" t="n"/>
      <c r="P43" s="23" t="n"/>
      <c r="Q43" s="22" t="n"/>
      <c r="R43" s="22" t="n"/>
      <c r="S43" s="22" t="n"/>
      <c r="T43" s="19" t="n"/>
      <c r="U43" s="19" t="n"/>
      <c r="V43" s="24">
        <f>IFERROR(IF(OR($M43="",NOT(ISNUMBER($M43)),$N43="",NOT(ISNUMBER($N43))),"",IF($N43&lt;$M43,"Revisar fecha/hora",$N43-$M43)),"")</f>
        <v/>
      </c>
      <c r="W43" s="25">
        <f>IFERROR(IF(COUNTA($A43:$G43,$J43:$U43)=0,"",IF(OR($A43="",$B43="",$C43="",$D43="",$E43="",$F43="",$G43="",$J43="",$K43="",$L43="",$Q43="",$R43="",$S43="",NOT(ISNUMBER($A43)),NOT(ISNUMBER($E43)),NOT(ISNUMBER($F43)),NOT(ISNUMBER($G43))),"Datos incompletos",IF(AND(OR($R43="En carga",$R43="Carga parcial",$R43="Cargado"),OR($M43="",NOT(ISNUMBER($M43)))),"Datos incompletos",IF(AND($R43="Cargado",OR($N43="",NOT(ISNUMBER($N43)))),"Datos incompletos",IF(AND($M43&lt;&gt;"",$N43&lt;&gt;"",OR(NOT(ISNUMBER($M43)),NOT(ISNUMBER($N43)))),"Revisar fecha/hora",IF(AND(ISNUMBER($M43),ISNUMBER($N43),$N43&lt;$M43),"Revisar fecha/hora",IF(AND($S43="Salió",OR($P43="",NOT(ISNUMBER($P43)))),"Datos incompletos",IF(AND($P43&lt;&gt;"",$S43&lt;&gt;"Salió"),"Revisar estatus salida",IF($F43&gt;$E43,"Excedente surtido",IF($G43&gt;$E43,"Excedente cargado",IF(AND(ISNUMBER($H43),$H43&gt;0,$T43=""),"Faltante sin motivo",IF(AND(ISNUMBER($H43),$H43&gt;0),"Con faltantes",IF($S43="Retenido","Retenido",IF(AND($Q43="Surtido",$R43="Cargado",$S43="Salió"),"Salida registrada",IF(AND($Q43="Surtido",$R43="Cargado",$S43="Liberado"),"Liberación registrada","En proceso"))))))))))))))),"")</f>
        <v/>
      </c>
      <c r="X43" s="26">
        <f>IFERROR(IF($W43="","",IF(OR($W43="Datos incompletos",$W43="Revisar fecha/hora",$W43="Revisar estatus salida",$W43="Faltante sin motivo",$W43="Retenido",$W43="Excedente surtido",$W43="Excedente cargado",AND(ISNUMBER($H43),ISNUMBER('Catálogos y parámetros'!$B$4),$H43&gt;'Catálogos y parámetros'!$B$4)),"Rojo",IF(OR($W43="Liberación registrada",$W43="Salida registrada"),"Verde","Amarillo"))),"")</f>
        <v/>
      </c>
    </row>
    <row r="44">
      <c r="A44" s="17" t="n"/>
      <c r="B44" s="18" t="n"/>
      <c r="C44" s="18" t="n"/>
      <c r="D44" s="19" t="n"/>
      <c r="E44" s="20" t="n"/>
      <c r="F44" s="20" t="n"/>
      <c r="G44" s="20" t="n"/>
      <c r="H44" s="21">
        <f>IFERROR(IF(OR($E44="",NOT(ISNUMBER($E44)),$G44="",NOT(ISNUMBER($G44))),"",MAX(0,$E44-$G44)),"")</f>
        <v/>
      </c>
      <c r="I44" s="21">
        <f>IFERROR(IF(OR($E44="",NOT(ISNUMBER($E44)),$F44="",NOT(ISNUMBER($F44))),"",MAX(0,$E44-$F44)),"")</f>
        <v/>
      </c>
      <c r="J44" s="22" t="n"/>
      <c r="K44" s="18" t="n"/>
      <c r="L44" s="19" t="n"/>
      <c r="M44" s="23" t="n"/>
      <c r="N44" s="23" t="n"/>
      <c r="O44" s="23" t="n"/>
      <c r="P44" s="23" t="n"/>
      <c r="Q44" s="22" t="n"/>
      <c r="R44" s="22" t="n"/>
      <c r="S44" s="22" t="n"/>
      <c r="T44" s="19" t="n"/>
      <c r="U44" s="19" t="n"/>
      <c r="V44" s="24">
        <f>IFERROR(IF(OR($M44="",NOT(ISNUMBER($M44)),$N44="",NOT(ISNUMBER($N44))),"",IF($N44&lt;$M44,"Revisar fecha/hora",$N44-$M44)),"")</f>
        <v/>
      </c>
      <c r="W44" s="25">
        <f>IFERROR(IF(COUNTA($A44:$G44,$J44:$U44)=0,"",IF(OR($A44="",$B44="",$C44="",$D44="",$E44="",$F44="",$G44="",$J44="",$K44="",$L44="",$Q44="",$R44="",$S44="",NOT(ISNUMBER($A44)),NOT(ISNUMBER($E44)),NOT(ISNUMBER($F44)),NOT(ISNUMBER($G44))),"Datos incompletos",IF(AND(OR($R44="En carga",$R44="Carga parcial",$R44="Cargado"),OR($M44="",NOT(ISNUMBER($M44)))),"Datos incompletos",IF(AND($R44="Cargado",OR($N44="",NOT(ISNUMBER($N44)))),"Datos incompletos",IF(AND($M44&lt;&gt;"",$N44&lt;&gt;"",OR(NOT(ISNUMBER($M44)),NOT(ISNUMBER($N44)))),"Revisar fecha/hora",IF(AND(ISNUMBER($M44),ISNUMBER($N44),$N44&lt;$M44),"Revisar fecha/hora",IF(AND($S44="Salió",OR($P44="",NOT(ISNUMBER($P44)))),"Datos incompletos",IF(AND($P44&lt;&gt;"",$S44&lt;&gt;"Salió"),"Revisar estatus salida",IF($F44&gt;$E44,"Excedente surtido",IF($G44&gt;$E44,"Excedente cargado",IF(AND(ISNUMBER($H44),$H44&gt;0,$T44=""),"Faltante sin motivo",IF(AND(ISNUMBER($H44),$H44&gt;0),"Con faltantes",IF($S44="Retenido","Retenido",IF(AND($Q44="Surtido",$R44="Cargado",$S44="Salió"),"Salida registrada",IF(AND($Q44="Surtido",$R44="Cargado",$S44="Liberado"),"Liberación registrada","En proceso"))))))))))))))),"")</f>
        <v/>
      </c>
      <c r="X44" s="26">
        <f>IFERROR(IF($W44="","",IF(OR($W44="Datos incompletos",$W44="Revisar fecha/hora",$W44="Revisar estatus salida",$W44="Faltante sin motivo",$W44="Retenido",$W44="Excedente surtido",$W44="Excedente cargado",AND(ISNUMBER($H44),ISNUMBER('Catálogos y parámetros'!$B$4),$H44&gt;'Catálogos y parámetros'!$B$4)),"Rojo",IF(OR($W44="Liberación registrada",$W44="Salida registrada"),"Verde","Amarillo"))),"")</f>
        <v/>
      </c>
    </row>
    <row r="45">
      <c r="A45" s="17" t="n"/>
      <c r="B45" s="18" t="n"/>
      <c r="C45" s="18" t="n"/>
      <c r="D45" s="19" t="n"/>
      <c r="E45" s="20" t="n"/>
      <c r="F45" s="20" t="n"/>
      <c r="G45" s="20" t="n"/>
      <c r="H45" s="21">
        <f>IFERROR(IF(OR($E45="",NOT(ISNUMBER($E45)),$G45="",NOT(ISNUMBER($G45))),"",MAX(0,$E45-$G45)),"")</f>
        <v/>
      </c>
      <c r="I45" s="21">
        <f>IFERROR(IF(OR($E45="",NOT(ISNUMBER($E45)),$F45="",NOT(ISNUMBER($F45))),"",MAX(0,$E45-$F45)),"")</f>
        <v/>
      </c>
      <c r="J45" s="22" t="n"/>
      <c r="K45" s="18" t="n"/>
      <c r="L45" s="19" t="n"/>
      <c r="M45" s="23" t="n"/>
      <c r="N45" s="23" t="n"/>
      <c r="O45" s="23" t="n"/>
      <c r="P45" s="23" t="n"/>
      <c r="Q45" s="22" t="n"/>
      <c r="R45" s="22" t="n"/>
      <c r="S45" s="22" t="n"/>
      <c r="T45" s="19" t="n"/>
      <c r="U45" s="19" t="n"/>
      <c r="V45" s="24">
        <f>IFERROR(IF(OR($M45="",NOT(ISNUMBER($M45)),$N45="",NOT(ISNUMBER($N45))),"",IF($N45&lt;$M45,"Revisar fecha/hora",$N45-$M45)),"")</f>
        <v/>
      </c>
      <c r="W45" s="25">
        <f>IFERROR(IF(COUNTA($A45:$G45,$J45:$U45)=0,"",IF(OR($A45="",$B45="",$C45="",$D45="",$E45="",$F45="",$G45="",$J45="",$K45="",$L45="",$Q45="",$R45="",$S45="",NOT(ISNUMBER($A45)),NOT(ISNUMBER($E45)),NOT(ISNUMBER($F45)),NOT(ISNUMBER($G45))),"Datos incompletos",IF(AND(OR($R45="En carga",$R45="Carga parcial",$R45="Cargado"),OR($M45="",NOT(ISNUMBER($M45)))),"Datos incompletos",IF(AND($R45="Cargado",OR($N45="",NOT(ISNUMBER($N45)))),"Datos incompletos",IF(AND($M45&lt;&gt;"",$N45&lt;&gt;"",OR(NOT(ISNUMBER($M45)),NOT(ISNUMBER($N45)))),"Revisar fecha/hora",IF(AND(ISNUMBER($M45),ISNUMBER($N45),$N45&lt;$M45),"Revisar fecha/hora",IF(AND($S45="Salió",OR($P45="",NOT(ISNUMBER($P45)))),"Datos incompletos",IF(AND($P45&lt;&gt;"",$S45&lt;&gt;"Salió"),"Revisar estatus salida",IF($F45&gt;$E45,"Excedente surtido",IF($G45&gt;$E45,"Excedente cargado",IF(AND(ISNUMBER($H45),$H45&gt;0,$T45=""),"Faltante sin motivo",IF(AND(ISNUMBER($H45),$H45&gt;0),"Con faltantes",IF($S45="Retenido","Retenido",IF(AND($Q45="Surtido",$R45="Cargado",$S45="Salió"),"Salida registrada",IF(AND($Q45="Surtido",$R45="Cargado",$S45="Liberado"),"Liberación registrada","En proceso"))))))))))))))),"")</f>
        <v/>
      </c>
      <c r="X45" s="26">
        <f>IFERROR(IF($W45="","",IF(OR($W45="Datos incompletos",$W45="Revisar fecha/hora",$W45="Revisar estatus salida",$W45="Faltante sin motivo",$W45="Retenido",$W45="Excedente surtido",$W45="Excedente cargado",AND(ISNUMBER($H45),ISNUMBER('Catálogos y parámetros'!$B$4),$H45&gt;'Catálogos y parámetros'!$B$4)),"Rojo",IF(OR($W45="Liberación registrada",$W45="Salida registrada"),"Verde","Amarillo"))),"")</f>
        <v/>
      </c>
    </row>
    <row r="46">
      <c r="A46" s="17" t="n"/>
      <c r="B46" s="18" t="n"/>
      <c r="C46" s="18" t="n"/>
      <c r="D46" s="19" t="n"/>
      <c r="E46" s="20" t="n"/>
      <c r="F46" s="20" t="n"/>
      <c r="G46" s="20" t="n"/>
      <c r="H46" s="21">
        <f>IFERROR(IF(OR($E46="",NOT(ISNUMBER($E46)),$G46="",NOT(ISNUMBER($G46))),"",MAX(0,$E46-$G46)),"")</f>
        <v/>
      </c>
      <c r="I46" s="21">
        <f>IFERROR(IF(OR($E46="",NOT(ISNUMBER($E46)),$F46="",NOT(ISNUMBER($F46))),"",MAX(0,$E46-$F46)),"")</f>
        <v/>
      </c>
      <c r="J46" s="22" t="n"/>
      <c r="K46" s="18" t="n"/>
      <c r="L46" s="19" t="n"/>
      <c r="M46" s="23" t="n"/>
      <c r="N46" s="23" t="n"/>
      <c r="O46" s="23" t="n"/>
      <c r="P46" s="23" t="n"/>
      <c r="Q46" s="22" t="n"/>
      <c r="R46" s="22" t="n"/>
      <c r="S46" s="22" t="n"/>
      <c r="T46" s="19" t="n"/>
      <c r="U46" s="19" t="n"/>
      <c r="V46" s="24">
        <f>IFERROR(IF(OR($M46="",NOT(ISNUMBER($M46)),$N46="",NOT(ISNUMBER($N46))),"",IF($N46&lt;$M46,"Revisar fecha/hora",$N46-$M46)),"")</f>
        <v/>
      </c>
      <c r="W46" s="25">
        <f>IFERROR(IF(COUNTA($A46:$G46,$J46:$U46)=0,"",IF(OR($A46="",$B46="",$C46="",$D46="",$E46="",$F46="",$G46="",$J46="",$K46="",$L46="",$Q46="",$R46="",$S46="",NOT(ISNUMBER($A46)),NOT(ISNUMBER($E46)),NOT(ISNUMBER($F46)),NOT(ISNUMBER($G46))),"Datos incompletos",IF(AND(OR($R46="En carga",$R46="Carga parcial",$R46="Cargado"),OR($M46="",NOT(ISNUMBER($M46)))),"Datos incompletos",IF(AND($R46="Cargado",OR($N46="",NOT(ISNUMBER($N46)))),"Datos incompletos",IF(AND($M46&lt;&gt;"",$N46&lt;&gt;"",OR(NOT(ISNUMBER($M46)),NOT(ISNUMBER($N46)))),"Revisar fecha/hora",IF(AND(ISNUMBER($M46),ISNUMBER($N46),$N46&lt;$M46),"Revisar fecha/hora",IF(AND($S46="Salió",OR($P46="",NOT(ISNUMBER($P46)))),"Datos incompletos",IF(AND($P46&lt;&gt;"",$S46&lt;&gt;"Salió"),"Revisar estatus salida",IF($F46&gt;$E46,"Excedente surtido",IF($G46&gt;$E46,"Excedente cargado",IF(AND(ISNUMBER($H46),$H46&gt;0,$T46=""),"Faltante sin motivo",IF(AND(ISNUMBER($H46),$H46&gt;0),"Con faltantes",IF($S46="Retenido","Retenido",IF(AND($Q46="Surtido",$R46="Cargado",$S46="Salió"),"Salida registrada",IF(AND($Q46="Surtido",$R46="Cargado",$S46="Liberado"),"Liberación registrada","En proceso"))))))))))))))),"")</f>
        <v/>
      </c>
      <c r="X46" s="26">
        <f>IFERROR(IF($W46="","",IF(OR($W46="Datos incompletos",$W46="Revisar fecha/hora",$W46="Revisar estatus salida",$W46="Faltante sin motivo",$W46="Retenido",$W46="Excedente surtido",$W46="Excedente cargado",AND(ISNUMBER($H46),ISNUMBER('Catálogos y parámetros'!$B$4),$H46&gt;'Catálogos y parámetros'!$B$4)),"Rojo",IF(OR($W46="Liberación registrada",$W46="Salida registrada"),"Verde","Amarillo"))),"")</f>
        <v/>
      </c>
    </row>
    <row r="47">
      <c r="A47" s="17" t="n"/>
      <c r="B47" s="18" t="n"/>
      <c r="C47" s="18" t="n"/>
      <c r="D47" s="19" t="n"/>
      <c r="E47" s="20" t="n"/>
      <c r="F47" s="20" t="n"/>
      <c r="G47" s="20" t="n"/>
      <c r="H47" s="21">
        <f>IFERROR(IF(OR($E47="",NOT(ISNUMBER($E47)),$G47="",NOT(ISNUMBER($G47))),"",MAX(0,$E47-$G47)),"")</f>
        <v/>
      </c>
      <c r="I47" s="21">
        <f>IFERROR(IF(OR($E47="",NOT(ISNUMBER($E47)),$F47="",NOT(ISNUMBER($F47))),"",MAX(0,$E47-$F47)),"")</f>
        <v/>
      </c>
      <c r="J47" s="22" t="n"/>
      <c r="K47" s="18" t="n"/>
      <c r="L47" s="19" t="n"/>
      <c r="M47" s="23" t="n"/>
      <c r="N47" s="23" t="n"/>
      <c r="O47" s="23" t="n"/>
      <c r="P47" s="23" t="n"/>
      <c r="Q47" s="22" t="n"/>
      <c r="R47" s="22" t="n"/>
      <c r="S47" s="22" t="n"/>
      <c r="T47" s="19" t="n"/>
      <c r="U47" s="19" t="n"/>
      <c r="V47" s="24">
        <f>IFERROR(IF(OR($M47="",NOT(ISNUMBER($M47)),$N47="",NOT(ISNUMBER($N47))),"",IF($N47&lt;$M47,"Revisar fecha/hora",$N47-$M47)),"")</f>
        <v/>
      </c>
      <c r="W47" s="25">
        <f>IFERROR(IF(COUNTA($A47:$G47,$J47:$U47)=0,"",IF(OR($A47="",$B47="",$C47="",$D47="",$E47="",$F47="",$G47="",$J47="",$K47="",$L47="",$Q47="",$R47="",$S47="",NOT(ISNUMBER($A47)),NOT(ISNUMBER($E47)),NOT(ISNUMBER($F47)),NOT(ISNUMBER($G47))),"Datos incompletos",IF(AND(OR($R47="En carga",$R47="Carga parcial",$R47="Cargado"),OR($M47="",NOT(ISNUMBER($M47)))),"Datos incompletos",IF(AND($R47="Cargado",OR($N47="",NOT(ISNUMBER($N47)))),"Datos incompletos",IF(AND($M47&lt;&gt;"",$N47&lt;&gt;"",OR(NOT(ISNUMBER($M47)),NOT(ISNUMBER($N47)))),"Revisar fecha/hora",IF(AND(ISNUMBER($M47),ISNUMBER($N47),$N47&lt;$M47),"Revisar fecha/hora",IF(AND($S47="Salió",OR($P47="",NOT(ISNUMBER($P47)))),"Datos incompletos",IF(AND($P47&lt;&gt;"",$S47&lt;&gt;"Salió"),"Revisar estatus salida",IF($F47&gt;$E47,"Excedente surtido",IF($G47&gt;$E47,"Excedente cargado",IF(AND(ISNUMBER($H47),$H47&gt;0,$T47=""),"Faltante sin motivo",IF(AND(ISNUMBER($H47),$H47&gt;0),"Con faltantes",IF($S47="Retenido","Retenido",IF(AND($Q47="Surtido",$R47="Cargado",$S47="Salió"),"Salida registrada",IF(AND($Q47="Surtido",$R47="Cargado",$S47="Liberado"),"Liberación registrada","En proceso"))))))))))))))),"")</f>
        <v/>
      </c>
      <c r="X47" s="26">
        <f>IFERROR(IF($W47="","",IF(OR($W47="Datos incompletos",$W47="Revisar fecha/hora",$W47="Revisar estatus salida",$W47="Faltante sin motivo",$W47="Retenido",$W47="Excedente surtido",$W47="Excedente cargado",AND(ISNUMBER($H47),ISNUMBER('Catálogos y parámetros'!$B$4),$H47&gt;'Catálogos y parámetros'!$B$4)),"Rojo",IF(OR($W47="Liberación registrada",$W47="Salida registrada"),"Verde","Amarillo"))),"")</f>
        <v/>
      </c>
    </row>
    <row r="48">
      <c r="A48" s="17" t="n"/>
      <c r="B48" s="18" t="n"/>
      <c r="C48" s="18" t="n"/>
      <c r="D48" s="19" t="n"/>
      <c r="E48" s="20" t="n"/>
      <c r="F48" s="20" t="n"/>
      <c r="G48" s="20" t="n"/>
      <c r="H48" s="21">
        <f>IFERROR(IF(OR($E48="",NOT(ISNUMBER($E48)),$G48="",NOT(ISNUMBER($G48))),"",MAX(0,$E48-$G48)),"")</f>
        <v/>
      </c>
      <c r="I48" s="21">
        <f>IFERROR(IF(OR($E48="",NOT(ISNUMBER($E48)),$F48="",NOT(ISNUMBER($F48))),"",MAX(0,$E48-$F48)),"")</f>
        <v/>
      </c>
      <c r="J48" s="22" t="n"/>
      <c r="K48" s="18" t="n"/>
      <c r="L48" s="19" t="n"/>
      <c r="M48" s="23" t="n"/>
      <c r="N48" s="23" t="n"/>
      <c r="O48" s="23" t="n"/>
      <c r="P48" s="23" t="n"/>
      <c r="Q48" s="22" t="n"/>
      <c r="R48" s="22" t="n"/>
      <c r="S48" s="22" t="n"/>
      <c r="T48" s="19" t="n"/>
      <c r="U48" s="19" t="n"/>
      <c r="V48" s="24">
        <f>IFERROR(IF(OR($M48="",NOT(ISNUMBER($M48)),$N48="",NOT(ISNUMBER($N48))),"",IF($N48&lt;$M48,"Revisar fecha/hora",$N48-$M48)),"")</f>
        <v/>
      </c>
      <c r="W48" s="25">
        <f>IFERROR(IF(COUNTA($A48:$G48,$J48:$U48)=0,"",IF(OR($A48="",$B48="",$C48="",$D48="",$E48="",$F48="",$G48="",$J48="",$K48="",$L48="",$Q48="",$R48="",$S48="",NOT(ISNUMBER($A48)),NOT(ISNUMBER($E48)),NOT(ISNUMBER($F48)),NOT(ISNUMBER($G48))),"Datos incompletos",IF(AND(OR($R48="En carga",$R48="Carga parcial",$R48="Cargado"),OR($M48="",NOT(ISNUMBER($M48)))),"Datos incompletos",IF(AND($R48="Cargado",OR($N48="",NOT(ISNUMBER($N48)))),"Datos incompletos",IF(AND($M48&lt;&gt;"",$N48&lt;&gt;"",OR(NOT(ISNUMBER($M48)),NOT(ISNUMBER($N48)))),"Revisar fecha/hora",IF(AND(ISNUMBER($M48),ISNUMBER($N48),$N48&lt;$M48),"Revisar fecha/hora",IF(AND($S48="Salió",OR($P48="",NOT(ISNUMBER($P48)))),"Datos incompletos",IF(AND($P48&lt;&gt;"",$S48&lt;&gt;"Salió"),"Revisar estatus salida",IF($F48&gt;$E48,"Excedente surtido",IF($G48&gt;$E48,"Excedente cargado",IF(AND(ISNUMBER($H48),$H48&gt;0,$T48=""),"Faltante sin motivo",IF(AND(ISNUMBER($H48),$H48&gt;0),"Con faltantes",IF($S48="Retenido","Retenido",IF(AND($Q48="Surtido",$R48="Cargado",$S48="Salió"),"Salida registrada",IF(AND($Q48="Surtido",$R48="Cargado",$S48="Liberado"),"Liberación registrada","En proceso"))))))))))))))),"")</f>
        <v/>
      </c>
      <c r="X48" s="26">
        <f>IFERROR(IF($W48="","",IF(OR($W48="Datos incompletos",$W48="Revisar fecha/hora",$W48="Revisar estatus salida",$W48="Faltante sin motivo",$W48="Retenido",$W48="Excedente surtido",$W48="Excedente cargado",AND(ISNUMBER($H48),ISNUMBER('Catálogos y parámetros'!$B$4),$H48&gt;'Catálogos y parámetros'!$B$4)),"Rojo",IF(OR($W48="Liberación registrada",$W48="Salida registrada"),"Verde","Amarillo"))),"")</f>
        <v/>
      </c>
    </row>
    <row r="49">
      <c r="A49" s="17" t="n"/>
      <c r="B49" s="18" t="n"/>
      <c r="C49" s="18" t="n"/>
      <c r="D49" s="19" t="n"/>
      <c r="E49" s="20" t="n"/>
      <c r="F49" s="20" t="n"/>
      <c r="G49" s="20" t="n"/>
      <c r="H49" s="21">
        <f>IFERROR(IF(OR($E49="",NOT(ISNUMBER($E49)),$G49="",NOT(ISNUMBER($G49))),"",MAX(0,$E49-$G49)),"")</f>
        <v/>
      </c>
      <c r="I49" s="21">
        <f>IFERROR(IF(OR($E49="",NOT(ISNUMBER($E49)),$F49="",NOT(ISNUMBER($F49))),"",MAX(0,$E49-$F49)),"")</f>
        <v/>
      </c>
      <c r="J49" s="22" t="n"/>
      <c r="K49" s="18" t="n"/>
      <c r="L49" s="19" t="n"/>
      <c r="M49" s="23" t="n"/>
      <c r="N49" s="23" t="n"/>
      <c r="O49" s="23" t="n"/>
      <c r="P49" s="23" t="n"/>
      <c r="Q49" s="22" t="n"/>
      <c r="R49" s="22" t="n"/>
      <c r="S49" s="22" t="n"/>
      <c r="T49" s="19" t="n"/>
      <c r="U49" s="19" t="n"/>
      <c r="V49" s="24">
        <f>IFERROR(IF(OR($M49="",NOT(ISNUMBER($M49)),$N49="",NOT(ISNUMBER($N49))),"",IF($N49&lt;$M49,"Revisar fecha/hora",$N49-$M49)),"")</f>
        <v/>
      </c>
      <c r="W49" s="25">
        <f>IFERROR(IF(COUNTA($A49:$G49,$J49:$U49)=0,"",IF(OR($A49="",$B49="",$C49="",$D49="",$E49="",$F49="",$G49="",$J49="",$K49="",$L49="",$Q49="",$R49="",$S49="",NOT(ISNUMBER($A49)),NOT(ISNUMBER($E49)),NOT(ISNUMBER($F49)),NOT(ISNUMBER($G49))),"Datos incompletos",IF(AND(OR($R49="En carga",$R49="Carga parcial",$R49="Cargado"),OR($M49="",NOT(ISNUMBER($M49)))),"Datos incompletos",IF(AND($R49="Cargado",OR($N49="",NOT(ISNUMBER($N49)))),"Datos incompletos",IF(AND($M49&lt;&gt;"",$N49&lt;&gt;"",OR(NOT(ISNUMBER($M49)),NOT(ISNUMBER($N49)))),"Revisar fecha/hora",IF(AND(ISNUMBER($M49),ISNUMBER($N49),$N49&lt;$M49),"Revisar fecha/hora",IF(AND($S49="Salió",OR($P49="",NOT(ISNUMBER($P49)))),"Datos incompletos",IF(AND($P49&lt;&gt;"",$S49&lt;&gt;"Salió"),"Revisar estatus salida",IF($F49&gt;$E49,"Excedente surtido",IF($G49&gt;$E49,"Excedente cargado",IF(AND(ISNUMBER($H49),$H49&gt;0,$T49=""),"Faltante sin motivo",IF(AND(ISNUMBER($H49),$H49&gt;0),"Con faltantes",IF($S49="Retenido","Retenido",IF(AND($Q49="Surtido",$R49="Cargado",$S49="Salió"),"Salida registrada",IF(AND($Q49="Surtido",$R49="Cargado",$S49="Liberado"),"Liberación registrada","En proceso"))))))))))))))),"")</f>
        <v/>
      </c>
      <c r="X49" s="26">
        <f>IFERROR(IF($W49="","",IF(OR($W49="Datos incompletos",$W49="Revisar fecha/hora",$W49="Revisar estatus salida",$W49="Faltante sin motivo",$W49="Retenido",$W49="Excedente surtido",$W49="Excedente cargado",AND(ISNUMBER($H49),ISNUMBER('Catálogos y parámetros'!$B$4),$H49&gt;'Catálogos y parámetros'!$B$4)),"Rojo",IF(OR($W49="Liberación registrada",$W49="Salida registrada"),"Verde","Amarillo"))),"")</f>
        <v/>
      </c>
    </row>
    <row r="50">
      <c r="A50" s="17" t="n"/>
      <c r="B50" s="18" t="n"/>
      <c r="C50" s="18" t="n"/>
      <c r="D50" s="19" t="n"/>
      <c r="E50" s="20" t="n"/>
      <c r="F50" s="20" t="n"/>
      <c r="G50" s="20" t="n"/>
      <c r="H50" s="21">
        <f>IFERROR(IF(OR($E50="",NOT(ISNUMBER($E50)),$G50="",NOT(ISNUMBER($G50))),"",MAX(0,$E50-$G50)),"")</f>
        <v/>
      </c>
      <c r="I50" s="21">
        <f>IFERROR(IF(OR($E50="",NOT(ISNUMBER($E50)),$F50="",NOT(ISNUMBER($F50))),"",MAX(0,$E50-$F50)),"")</f>
        <v/>
      </c>
      <c r="J50" s="22" t="n"/>
      <c r="K50" s="18" t="n"/>
      <c r="L50" s="19" t="n"/>
      <c r="M50" s="23" t="n"/>
      <c r="N50" s="23" t="n"/>
      <c r="O50" s="23" t="n"/>
      <c r="P50" s="23" t="n"/>
      <c r="Q50" s="22" t="n"/>
      <c r="R50" s="22" t="n"/>
      <c r="S50" s="22" t="n"/>
      <c r="T50" s="19" t="n"/>
      <c r="U50" s="19" t="n"/>
      <c r="V50" s="24">
        <f>IFERROR(IF(OR($M50="",NOT(ISNUMBER($M50)),$N50="",NOT(ISNUMBER($N50))),"",IF($N50&lt;$M50,"Revisar fecha/hora",$N50-$M50)),"")</f>
        <v/>
      </c>
      <c r="W50" s="25">
        <f>IFERROR(IF(COUNTA($A50:$G50,$J50:$U50)=0,"",IF(OR($A50="",$B50="",$C50="",$D50="",$E50="",$F50="",$G50="",$J50="",$K50="",$L50="",$Q50="",$R50="",$S50="",NOT(ISNUMBER($A50)),NOT(ISNUMBER($E50)),NOT(ISNUMBER($F50)),NOT(ISNUMBER($G50))),"Datos incompletos",IF(AND(OR($R50="En carga",$R50="Carga parcial",$R50="Cargado"),OR($M50="",NOT(ISNUMBER($M50)))),"Datos incompletos",IF(AND($R50="Cargado",OR($N50="",NOT(ISNUMBER($N50)))),"Datos incompletos",IF(AND($M50&lt;&gt;"",$N50&lt;&gt;"",OR(NOT(ISNUMBER($M50)),NOT(ISNUMBER($N50)))),"Revisar fecha/hora",IF(AND(ISNUMBER($M50),ISNUMBER($N50),$N50&lt;$M50),"Revisar fecha/hora",IF(AND($S50="Salió",OR($P50="",NOT(ISNUMBER($P50)))),"Datos incompletos",IF(AND($P50&lt;&gt;"",$S50&lt;&gt;"Salió"),"Revisar estatus salida",IF($F50&gt;$E50,"Excedente surtido",IF($G50&gt;$E50,"Excedente cargado",IF(AND(ISNUMBER($H50),$H50&gt;0,$T50=""),"Faltante sin motivo",IF(AND(ISNUMBER($H50),$H50&gt;0),"Con faltantes",IF($S50="Retenido","Retenido",IF(AND($Q50="Surtido",$R50="Cargado",$S50="Salió"),"Salida registrada",IF(AND($Q50="Surtido",$R50="Cargado",$S50="Liberado"),"Liberación registrada","En proceso"))))))))))))))),"")</f>
        <v/>
      </c>
      <c r="X50" s="26">
        <f>IFERROR(IF($W50="","",IF(OR($W50="Datos incompletos",$W50="Revisar fecha/hora",$W50="Revisar estatus salida",$W50="Faltante sin motivo",$W50="Retenido",$W50="Excedente surtido",$W50="Excedente cargado",AND(ISNUMBER($H50),ISNUMBER('Catálogos y parámetros'!$B$4),$H50&gt;'Catálogos y parámetros'!$B$4)),"Rojo",IF(OR($W50="Liberación registrada",$W50="Salida registrada"),"Verde","Amarillo"))),"")</f>
        <v/>
      </c>
    </row>
    <row r="51">
      <c r="A51" s="17" t="n"/>
      <c r="B51" s="18" t="n"/>
      <c r="C51" s="18" t="n"/>
      <c r="D51" s="19" t="n"/>
      <c r="E51" s="20" t="n"/>
      <c r="F51" s="20" t="n"/>
      <c r="G51" s="20" t="n"/>
      <c r="H51" s="21">
        <f>IFERROR(IF(OR($E51="",NOT(ISNUMBER($E51)),$G51="",NOT(ISNUMBER($G51))),"",MAX(0,$E51-$G51)),"")</f>
        <v/>
      </c>
      <c r="I51" s="21">
        <f>IFERROR(IF(OR($E51="",NOT(ISNUMBER($E51)),$F51="",NOT(ISNUMBER($F51))),"",MAX(0,$E51-$F51)),"")</f>
        <v/>
      </c>
      <c r="J51" s="22" t="n"/>
      <c r="K51" s="18" t="n"/>
      <c r="L51" s="19" t="n"/>
      <c r="M51" s="23" t="n"/>
      <c r="N51" s="23" t="n"/>
      <c r="O51" s="23" t="n"/>
      <c r="P51" s="23" t="n"/>
      <c r="Q51" s="22" t="n"/>
      <c r="R51" s="22" t="n"/>
      <c r="S51" s="22" t="n"/>
      <c r="T51" s="19" t="n"/>
      <c r="U51" s="19" t="n"/>
      <c r="V51" s="24">
        <f>IFERROR(IF(OR($M51="",NOT(ISNUMBER($M51)),$N51="",NOT(ISNUMBER($N51))),"",IF($N51&lt;$M51,"Revisar fecha/hora",$N51-$M51)),"")</f>
        <v/>
      </c>
      <c r="W51" s="25">
        <f>IFERROR(IF(COUNTA($A51:$G51,$J51:$U51)=0,"",IF(OR($A51="",$B51="",$C51="",$D51="",$E51="",$F51="",$G51="",$J51="",$K51="",$L51="",$Q51="",$R51="",$S51="",NOT(ISNUMBER($A51)),NOT(ISNUMBER($E51)),NOT(ISNUMBER($F51)),NOT(ISNUMBER($G51))),"Datos incompletos",IF(AND(OR($R51="En carga",$R51="Carga parcial",$R51="Cargado"),OR($M51="",NOT(ISNUMBER($M51)))),"Datos incompletos",IF(AND($R51="Cargado",OR($N51="",NOT(ISNUMBER($N51)))),"Datos incompletos",IF(AND($M51&lt;&gt;"",$N51&lt;&gt;"",OR(NOT(ISNUMBER($M51)),NOT(ISNUMBER($N51)))),"Revisar fecha/hora",IF(AND(ISNUMBER($M51),ISNUMBER($N51),$N51&lt;$M51),"Revisar fecha/hora",IF(AND($S51="Salió",OR($P51="",NOT(ISNUMBER($P51)))),"Datos incompletos",IF(AND($P51&lt;&gt;"",$S51&lt;&gt;"Salió"),"Revisar estatus salida",IF($F51&gt;$E51,"Excedente surtido",IF($G51&gt;$E51,"Excedente cargado",IF(AND(ISNUMBER($H51),$H51&gt;0,$T51=""),"Faltante sin motivo",IF(AND(ISNUMBER($H51),$H51&gt;0),"Con faltantes",IF($S51="Retenido","Retenido",IF(AND($Q51="Surtido",$R51="Cargado",$S51="Salió"),"Salida registrada",IF(AND($Q51="Surtido",$R51="Cargado",$S51="Liberado"),"Liberación registrada","En proceso"))))))))))))))),"")</f>
        <v/>
      </c>
      <c r="X51" s="26">
        <f>IFERROR(IF($W51="","",IF(OR($W51="Datos incompletos",$W51="Revisar fecha/hora",$W51="Revisar estatus salida",$W51="Faltante sin motivo",$W51="Retenido",$W51="Excedente surtido",$W51="Excedente cargado",AND(ISNUMBER($H51),ISNUMBER('Catálogos y parámetros'!$B$4),$H51&gt;'Catálogos y parámetros'!$B$4)),"Rojo",IF(OR($W51="Liberación registrada",$W51="Salida registrada"),"Verde","Amarillo"))),"")</f>
        <v/>
      </c>
    </row>
    <row r="52">
      <c r="A52" s="17" t="n"/>
      <c r="B52" s="18" t="n"/>
      <c r="C52" s="18" t="n"/>
      <c r="D52" s="19" t="n"/>
      <c r="E52" s="20" t="n"/>
      <c r="F52" s="20" t="n"/>
      <c r="G52" s="20" t="n"/>
      <c r="H52" s="21">
        <f>IFERROR(IF(OR($E52="",NOT(ISNUMBER($E52)),$G52="",NOT(ISNUMBER($G52))),"",MAX(0,$E52-$G52)),"")</f>
        <v/>
      </c>
      <c r="I52" s="21">
        <f>IFERROR(IF(OR($E52="",NOT(ISNUMBER($E52)),$F52="",NOT(ISNUMBER($F52))),"",MAX(0,$E52-$F52)),"")</f>
        <v/>
      </c>
      <c r="J52" s="22" t="n"/>
      <c r="K52" s="18" t="n"/>
      <c r="L52" s="19" t="n"/>
      <c r="M52" s="23" t="n"/>
      <c r="N52" s="23" t="n"/>
      <c r="O52" s="23" t="n"/>
      <c r="P52" s="23" t="n"/>
      <c r="Q52" s="22" t="n"/>
      <c r="R52" s="22" t="n"/>
      <c r="S52" s="22" t="n"/>
      <c r="T52" s="19" t="n"/>
      <c r="U52" s="19" t="n"/>
      <c r="V52" s="24">
        <f>IFERROR(IF(OR($M52="",NOT(ISNUMBER($M52)),$N52="",NOT(ISNUMBER($N52))),"",IF($N52&lt;$M52,"Revisar fecha/hora",$N52-$M52)),"")</f>
        <v/>
      </c>
      <c r="W52" s="25">
        <f>IFERROR(IF(COUNTA($A52:$G52,$J52:$U52)=0,"",IF(OR($A52="",$B52="",$C52="",$D52="",$E52="",$F52="",$G52="",$J52="",$K52="",$L52="",$Q52="",$R52="",$S52="",NOT(ISNUMBER($A52)),NOT(ISNUMBER($E52)),NOT(ISNUMBER($F52)),NOT(ISNUMBER($G52))),"Datos incompletos",IF(AND(OR($R52="En carga",$R52="Carga parcial",$R52="Cargado"),OR($M52="",NOT(ISNUMBER($M52)))),"Datos incompletos",IF(AND($R52="Cargado",OR($N52="",NOT(ISNUMBER($N52)))),"Datos incompletos",IF(AND($M52&lt;&gt;"",$N52&lt;&gt;"",OR(NOT(ISNUMBER($M52)),NOT(ISNUMBER($N52)))),"Revisar fecha/hora",IF(AND(ISNUMBER($M52),ISNUMBER($N52),$N52&lt;$M52),"Revisar fecha/hora",IF(AND($S52="Salió",OR($P52="",NOT(ISNUMBER($P52)))),"Datos incompletos",IF(AND($P52&lt;&gt;"",$S52&lt;&gt;"Salió"),"Revisar estatus salida",IF($F52&gt;$E52,"Excedente surtido",IF($G52&gt;$E52,"Excedente cargado",IF(AND(ISNUMBER($H52),$H52&gt;0,$T52=""),"Faltante sin motivo",IF(AND(ISNUMBER($H52),$H52&gt;0),"Con faltantes",IF($S52="Retenido","Retenido",IF(AND($Q52="Surtido",$R52="Cargado",$S52="Salió"),"Salida registrada",IF(AND($Q52="Surtido",$R52="Cargado",$S52="Liberado"),"Liberación registrada","En proceso"))))))))))))))),"")</f>
        <v/>
      </c>
      <c r="X52" s="26">
        <f>IFERROR(IF($W52="","",IF(OR($W52="Datos incompletos",$W52="Revisar fecha/hora",$W52="Revisar estatus salida",$W52="Faltante sin motivo",$W52="Retenido",$W52="Excedente surtido",$W52="Excedente cargado",AND(ISNUMBER($H52),ISNUMBER('Catálogos y parámetros'!$B$4),$H52&gt;'Catálogos y parámetros'!$B$4)),"Rojo",IF(OR($W52="Liberación registrada",$W52="Salida registrada"),"Verde","Amarillo"))),"")</f>
        <v/>
      </c>
    </row>
    <row r="53">
      <c r="A53" s="17" t="n"/>
      <c r="B53" s="18" t="n"/>
      <c r="C53" s="18" t="n"/>
      <c r="D53" s="19" t="n"/>
      <c r="E53" s="20" t="n"/>
      <c r="F53" s="20" t="n"/>
      <c r="G53" s="20" t="n"/>
      <c r="H53" s="21">
        <f>IFERROR(IF(OR($E53="",NOT(ISNUMBER($E53)),$G53="",NOT(ISNUMBER($G53))),"",MAX(0,$E53-$G53)),"")</f>
        <v/>
      </c>
      <c r="I53" s="21">
        <f>IFERROR(IF(OR($E53="",NOT(ISNUMBER($E53)),$F53="",NOT(ISNUMBER($F53))),"",MAX(0,$E53-$F53)),"")</f>
        <v/>
      </c>
      <c r="J53" s="22" t="n"/>
      <c r="K53" s="18" t="n"/>
      <c r="L53" s="19" t="n"/>
      <c r="M53" s="23" t="n"/>
      <c r="N53" s="23" t="n"/>
      <c r="O53" s="23" t="n"/>
      <c r="P53" s="23" t="n"/>
      <c r="Q53" s="22" t="n"/>
      <c r="R53" s="22" t="n"/>
      <c r="S53" s="22" t="n"/>
      <c r="T53" s="19" t="n"/>
      <c r="U53" s="19" t="n"/>
      <c r="V53" s="24">
        <f>IFERROR(IF(OR($M53="",NOT(ISNUMBER($M53)),$N53="",NOT(ISNUMBER($N53))),"",IF($N53&lt;$M53,"Revisar fecha/hora",$N53-$M53)),"")</f>
        <v/>
      </c>
      <c r="W53" s="25">
        <f>IFERROR(IF(COUNTA($A53:$G53,$J53:$U53)=0,"",IF(OR($A53="",$B53="",$C53="",$D53="",$E53="",$F53="",$G53="",$J53="",$K53="",$L53="",$Q53="",$R53="",$S53="",NOT(ISNUMBER($A53)),NOT(ISNUMBER($E53)),NOT(ISNUMBER($F53)),NOT(ISNUMBER($G53))),"Datos incompletos",IF(AND(OR($R53="En carga",$R53="Carga parcial",$R53="Cargado"),OR($M53="",NOT(ISNUMBER($M53)))),"Datos incompletos",IF(AND($R53="Cargado",OR($N53="",NOT(ISNUMBER($N53)))),"Datos incompletos",IF(AND($M53&lt;&gt;"",$N53&lt;&gt;"",OR(NOT(ISNUMBER($M53)),NOT(ISNUMBER($N53)))),"Revisar fecha/hora",IF(AND(ISNUMBER($M53),ISNUMBER($N53),$N53&lt;$M53),"Revisar fecha/hora",IF(AND($S53="Salió",OR($P53="",NOT(ISNUMBER($P53)))),"Datos incompletos",IF(AND($P53&lt;&gt;"",$S53&lt;&gt;"Salió"),"Revisar estatus salida",IF($F53&gt;$E53,"Excedente surtido",IF($G53&gt;$E53,"Excedente cargado",IF(AND(ISNUMBER($H53),$H53&gt;0,$T53=""),"Faltante sin motivo",IF(AND(ISNUMBER($H53),$H53&gt;0),"Con faltantes",IF($S53="Retenido","Retenido",IF(AND($Q53="Surtido",$R53="Cargado",$S53="Salió"),"Salida registrada",IF(AND($Q53="Surtido",$R53="Cargado",$S53="Liberado"),"Liberación registrada","En proceso"))))))))))))))),"")</f>
        <v/>
      </c>
      <c r="X53" s="26">
        <f>IFERROR(IF($W53="","",IF(OR($W53="Datos incompletos",$W53="Revisar fecha/hora",$W53="Revisar estatus salida",$W53="Faltante sin motivo",$W53="Retenido",$W53="Excedente surtido",$W53="Excedente cargado",AND(ISNUMBER($H53),ISNUMBER('Catálogos y parámetros'!$B$4),$H53&gt;'Catálogos y parámetros'!$B$4)),"Rojo",IF(OR($W53="Liberación registrada",$W53="Salida registrada"),"Verde","Amarillo"))),"")</f>
        <v/>
      </c>
    </row>
    <row r="54">
      <c r="A54" s="17" t="n"/>
      <c r="B54" s="18" t="n"/>
      <c r="C54" s="18" t="n"/>
      <c r="D54" s="19" t="n"/>
      <c r="E54" s="20" t="n"/>
      <c r="F54" s="20" t="n"/>
      <c r="G54" s="20" t="n"/>
      <c r="H54" s="21">
        <f>IFERROR(IF(OR($E54="",NOT(ISNUMBER($E54)),$G54="",NOT(ISNUMBER($G54))),"",MAX(0,$E54-$G54)),"")</f>
        <v/>
      </c>
      <c r="I54" s="21">
        <f>IFERROR(IF(OR($E54="",NOT(ISNUMBER($E54)),$F54="",NOT(ISNUMBER($F54))),"",MAX(0,$E54-$F54)),"")</f>
        <v/>
      </c>
      <c r="J54" s="22" t="n"/>
      <c r="K54" s="18" t="n"/>
      <c r="L54" s="19" t="n"/>
      <c r="M54" s="23" t="n"/>
      <c r="N54" s="23" t="n"/>
      <c r="O54" s="23" t="n"/>
      <c r="P54" s="23" t="n"/>
      <c r="Q54" s="22" t="n"/>
      <c r="R54" s="22" t="n"/>
      <c r="S54" s="22" t="n"/>
      <c r="T54" s="19" t="n"/>
      <c r="U54" s="19" t="n"/>
      <c r="V54" s="24">
        <f>IFERROR(IF(OR($M54="",NOT(ISNUMBER($M54)),$N54="",NOT(ISNUMBER($N54))),"",IF($N54&lt;$M54,"Revisar fecha/hora",$N54-$M54)),"")</f>
        <v/>
      </c>
      <c r="W54" s="25">
        <f>IFERROR(IF(COUNTA($A54:$G54,$J54:$U54)=0,"",IF(OR($A54="",$B54="",$C54="",$D54="",$E54="",$F54="",$G54="",$J54="",$K54="",$L54="",$Q54="",$R54="",$S54="",NOT(ISNUMBER($A54)),NOT(ISNUMBER($E54)),NOT(ISNUMBER($F54)),NOT(ISNUMBER($G54))),"Datos incompletos",IF(AND(OR($R54="En carga",$R54="Carga parcial",$R54="Cargado"),OR($M54="",NOT(ISNUMBER($M54)))),"Datos incompletos",IF(AND($R54="Cargado",OR($N54="",NOT(ISNUMBER($N54)))),"Datos incompletos",IF(AND($M54&lt;&gt;"",$N54&lt;&gt;"",OR(NOT(ISNUMBER($M54)),NOT(ISNUMBER($N54)))),"Revisar fecha/hora",IF(AND(ISNUMBER($M54),ISNUMBER($N54),$N54&lt;$M54),"Revisar fecha/hora",IF(AND($S54="Salió",OR($P54="",NOT(ISNUMBER($P54)))),"Datos incompletos",IF(AND($P54&lt;&gt;"",$S54&lt;&gt;"Salió"),"Revisar estatus salida",IF($F54&gt;$E54,"Excedente surtido",IF($G54&gt;$E54,"Excedente cargado",IF(AND(ISNUMBER($H54),$H54&gt;0,$T54=""),"Faltante sin motivo",IF(AND(ISNUMBER($H54),$H54&gt;0),"Con faltantes",IF($S54="Retenido","Retenido",IF(AND($Q54="Surtido",$R54="Cargado",$S54="Salió"),"Salida registrada",IF(AND($Q54="Surtido",$R54="Cargado",$S54="Liberado"),"Liberación registrada","En proceso"))))))))))))))),"")</f>
        <v/>
      </c>
      <c r="X54" s="26">
        <f>IFERROR(IF($W54="","",IF(OR($W54="Datos incompletos",$W54="Revisar fecha/hora",$W54="Revisar estatus salida",$W54="Faltante sin motivo",$W54="Retenido",$W54="Excedente surtido",$W54="Excedente cargado",AND(ISNUMBER($H54),ISNUMBER('Catálogos y parámetros'!$B$4),$H54&gt;'Catálogos y parámetros'!$B$4)),"Rojo",IF(OR($W54="Liberación registrada",$W54="Salida registrada"),"Verde","Amarillo"))),"")</f>
        <v/>
      </c>
    </row>
    <row r="55">
      <c r="A55" s="17" t="n"/>
      <c r="B55" s="18" t="n"/>
      <c r="C55" s="18" t="n"/>
      <c r="D55" s="19" t="n"/>
      <c r="E55" s="20" t="n"/>
      <c r="F55" s="20" t="n"/>
      <c r="G55" s="20" t="n"/>
      <c r="H55" s="21">
        <f>IFERROR(IF(OR($E55="",NOT(ISNUMBER($E55)),$G55="",NOT(ISNUMBER($G55))),"",MAX(0,$E55-$G55)),"")</f>
        <v/>
      </c>
      <c r="I55" s="21">
        <f>IFERROR(IF(OR($E55="",NOT(ISNUMBER($E55)),$F55="",NOT(ISNUMBER($F55))),"",MAX(0,$E55-$F55)),"")</f>
        <v/>
      </c>
      <c r="J55" s="22" t="n"/>
      <c r="K55" s="18" t="n"/>
      <c r="L55" s="19" t="n"/>
      <c r="M55" s="23" t="n"/>
      <c r="N55" s="23" t="n"/>
      <c r="O55" s="23" t="n"/>
      <c r="P55" s="23" t="n"/>
      <c r="Q55" s="22" t="n"/>
      <c r="R55" s="22" t="n"/>
      <c r="S55" s="22" t="n"/>
      <c r="T55" s="19" t="n"/>
      <c r="U55" s="19" t="n"/>
      <c r="V55" s="24">
        <f>IFERROR(IF(OR($M55="",NOT(ISNUMBER($M55)),$N55="",NOT(ISNUMBER($N55))),"",IF($N55&lt;$M55,"Revisar fecha/hora",$N55-$M55)),"")</f>
        <v/>
      </c>
      <c r="W55" s="25">
        <f>IFERROR(IF(COUNTA($A55:$G55,$J55:$U55)=0,"",IF(OR($A55="",$B55="",$C55="",$D55="",$E55="",$F55="",$G55="",$J55="",$K55="",$L55="",$Q55="",$R55="",$S55="",NOT(ISNUMBER($A55)),NOT(ISNUMBER($E55)),NOT(ISNUMBER($F55)),NOT(ISNUMBER($G55))),"Datos incompletos",IF(AND(OR($R55="En carga",$R55="Carga parcial",$R55="Cargado"),OR($M55="",NOT(ISNUMBER($M55)))),"Datos incompletos",IF(AND($R55="Cargado",OR($N55="",NOT(ISNUMBER($N55)))),"Datos incompletos",IF(AND($M55&lt;&gt;"",$N55&lt;&gt;"",OR(NOT(ISNUMBER($M55)),NOT(ISNUMBER($N55)))),"Revisar fecha/hora",IF(AND(ISNUMBER($M55),ISNUMBER($N55),$N55&lt;$M55),"Revisar fecha/hora",IF(AND($S55="Salió",OR($P55="",NOT(ISNUMBER($P55)))),"Datos incompletos",IF(AND($P55&lt;&gt;"",$S55&lt;&gt;"Salió"),"Revisar estatus salida",IF($F55&gt;$E55,"Excedente surtido",IF($G55&gt;$E55,"Excedente cargado",IF(AND(ISNUMBER($H55),$H55&gt;0,$T55=""),"Faltante sin motivo",IF(AND(ISNUMBER($H55),$H55&gt;0),"Con faltantes",IF($S55="Retenido","Retenido",IF(AND($Q55="Surtido",$R55="Cargado",$S55="Salió"),"Salida registrada",IF(AND($Q55="Surtido",$R55="Cargado",$S55="Liberado"),"Liberación registrada","En proceso"))))))))))))))),"")</f>
        <v/>
      </c>
      <c r="X55" s="26">
        <f>IFERROR(IF($W55="","",IF(OR($W55="Datos incompletos",$W55="Revisar fecha/hora",$W55="Revisar estatus salida",$W55="Faltante sin motivo",$W55="Retenido",$W55="Excedente surtido",$W55="Excedente cargado",AND(ISNUMBER($H55),ISNUMBER('Catálogos y parámetros'!$B$4),$H55&gt;'Catálogos y parámetros'!$B$4)),"Rojo",IF(OR($W55="Liberación registrada",$W55="Salida registrada"),"Verde","Amarillo"))),"")</f>
        <v/>
      </c>
    </row>
    <row r="56">
      <c r="A56" s="17" t="n"/>
      <c r="B56" s="18" t="n"/>
      <c r="C56" s="18" t="n"/>
      <c r="D56" s="19" t="n"/>
      <c r="E56" s="20" t="n"/>
      <c r="F56" s="20" t="n"/>
      <c r="G56" s="20" t="n"/>
      <c r="H56" s="21">
        <f>IFERROR(IF(OR($E56="",NOT(ISNUMBER($E56)),$G56="",NOT(ISNUMBER($G56))),"",MAX(0,$E56-$G56)),"")</f>
        <v/>
      </c>
      <c r="I56" s="21">
        <f>IFERROR(IF(OR($E56="",NOT(ISNUMBER($E56)),$F56="",NOT(ISNUMBER($F56))),"",MAX(0,$E56-$F56)),"")</f>
        <v/>
      </c>
      <c r="J56" s="22" t="n"/>
      <c r="K56" s="18" t="n"/>
      <c r="L56" s="19" t="n"/>
      <c r="M56" s="23" t="n"/>
      <c r="N56" s="23" t="n"/>
      <c r="O56" s="23" t="n"/>
      <c r="P56" s="23" t="n"/>
      <c r="Q56" s="22" t="n"/>
      <c r="R56" s="22" t="n"/>
      <c r="S56" s="22" t="n"/>
      <c r="T56" s="19" t="n"/>
      <c r="U56" s="19" t="n"/>
      <c r="V56" s="24">
        <f>IFERROR(IF(OR($M56="",NOT(ISNUMBER($M56)),$N56="",NOT(ISNUMBER($N56))),"",IF($N56&lt;$M56,"Revisar fecha/hora",$N56-$M56)),"")</f>
        <v/>
      </c>
      <c r="W56" s="25">
        <f>IFERROR(IF(COUNTA($A56:$G56,$J56:$U56)=0,"",IF(OR($A56="",$B56="",$C56="",$D56="",$E56="",$F56="",$G56="",$J56="",$K56="",$L56="",$Q56="",$R56="",$S56="",NOT(ISNUMBER($A56)),NOT(ISNUMBER($E56)),NOT(ISNUMBER($F56)),NOT(ISNUMBER($G56))),"Datos incompletos",IF(AND(OR($R56="En carga",$R56="Carga parcial",$R56="Cargado"),OR($M56="",NOT(ISNUMBER($M56)))),"Datos incompletos",IF(AND($R56="Cargado",OR($N56="",NOT(ISNUMBER($N56)))),"Datos incompletos",IF(AND($M56&lt;&gt;"",$N56&lt;&gt;"",OR(NOT(ISNUMBER($M56)),NOT(ISNUMBER($N56)))),"Revisar fecha/hora",IF(AND(ISNUMBER($M56),ISNUMBER($N56),$N56&lt;$M56),"Revisar fecha/hora",IF(AND($S56="Salió",OR($P56="",NOT(ISNUMBER($P56)))),"Datos incompletos",IF(AND($P56&lt;&gt;"",$S56&lt;&gt;"Salió"),"Revisar estatus salida",IF($F56&gt;$E56,"Excedente surtido",IF($G56&gt;$E56,"Excedente cargado",IF(AND(ISNUMBER($H56),$H56&gt;0,$T56=""),"Faltante sin motivo",IF(AND(ISNUMBER($H56),$H56&gt;0),"Con faltantes",IF($S56="Retenido","Retenido",IF(AND($Q56="Surtido",$R56="Cargado",$S56="Salió"),"Salida registrada",IF(AND($Q56="Surtido",$R56="Cargado",$S56="Liberado"),"Liberación registrada","En proceso"))))))))))))))),"")</f>
        <v/>
      </c>
      <c r="X56" s="26">
        <f>IFERROR(IF($W56="","",IF(OR($W56="Datos incompletos",$W56="Revisar fecha/hora",$W56="Revisar estatus salida",$W56="Faltante sin motivo",$W56="Retenido",$W56="Excedente surtido",$W56="Excedente cargado",AND(ISNUMBER($H56),ISNUMBER('Catálogos y parámetros'!$B$4),$H56&gt;'Catálogos y parámetros'!$B$4)),"Rojo",IF(OR($W56="Liberación registrada",$W56="Salida registrada"),"Verde","Amarillo"))),"")</f>
        <v/>
      </c>
    </row>
    <row r="57">
      <c r="A57" s="17" t="n"/>
      <c r="B57" s="18" t="n"/>
      <c r="C57" s="18" t="n"/>
      <c r="D57" s="19" t="n"/>
      <c r="E57" s="20" t="n"/>
      <c r="F57" s="20" t="n"/>
      <c r="G57" s="20" t="n"/>
      <c r="H57" s="21">
        <f>IFERROR(IF(OR($E57="",NOT(ISNUMBER($E57)),$G57="",NOT(ISNUMBER($G57))),"",MAX(0,$E57-$G57)),"")</f>
        <v/>
      </c>
      <c r="I57" s="21">
        <f>IFERROR(IF(OR($E57="",NOT(ISNUMBER($E57)),$F57="",NOT(ISNUMBER($F57))),"",MAX(0,$E57-$F57)),"")</f>
        <v/>
      </c>
      <c r="J57" s="22" t="n"/>
      <c r="K57" s="18" t="n"/>
      <c r="L57" s="19" t="n"/>
      <c r="M57" s="23" t="n"/>
      <c r="N57" s="23" t="n"/>
      <c r="O57" s="23" t="n"/>
      <c r="P57" s="23" t="n"/>
      <c r="Q57" s="22" t="n"/>
      <c r="R57" s="22" t="n"/>
      <c r="S57" s="22" t="n"/>
      <c r="T57" s="19" t="n"/>
      <c r="U57" s="19" t="n"/>
      <c r="V57" s="24">
        <f>IFERROR(IF(OR($M57="",NOT(ISNUMBER($M57)),$N57="",NOT(ISNUMBER($N57))),"",IF($N57&lt;$M57,"Revisar fecha/hora",$N57-$M57)),"")</f>
        <v/>
      </c>
      <c r="W57" s="25">
        <f>IFERROR(IF(COUNTA($A57:$G57,$J57:$U57)=0,"",IF(OR($A57="",$B57="",$C57="",$D57="",$E57="",$F57="",$G57="",$J57="",$K57="",$L57="",$Q57="",$R57="",$S57="",NOT(ISNUMBER($A57)),NOT(ISNUMBER($E57)),NOT(ISNUMBER($F57)),NOT(ISNUMBER($G57))),"Datos incompletos",IF(AND(OR($R57="En carga",$R57="Carga parcial",$R57="Cargado"),OR($M57="",NOT(ISNUMBER($M57)))),"Datos incompletos",IF(AND($R57="Cargado",OR($N57="",NOT(ISNUMBER($N57)))),"Datos incompletos",IF(AND($M57&lt;&gt;"",$N57&lt;&gt;"",OR(NOT(ISNUMBER($M57)),NOT(ISNUMBER($N57)))),"Revisar fecha/hora",IF(AND(ISNUMBER($M57),ISNUMBER($N57),$N57&lt;$M57),"Revisar fecha/hora",IF(AND($S57="Salió",OR($P57="",NOT(ISNUMBER($P57)))),"Datos incompletos",IF(AND($P57&lt;&gt;"",$S57&lt;&gt;"Salió"),"Revisar estatus salida",IF($F57&gt;$E57,"Excedente surtido",IF($G57&gt;$E57,"Excedente cargado",IF(AND(ISNUMBER($H57),$H57&gt;0,$T57=""),"Faltante sin motivo",IF(AND(ISNUMBER($H57),$H57&gt;0),"Con faltantes",IF($S57="Retenido","Retenido",IF(AND($Q57="Surtido",$R57="Cargado",$S57="Salió"),"Salida registrada",IF(AND($Q57="Surtido",$R57="Cargado",$S57="Liberado"),"Liberación registrada","En proceso"))))))))))))))),"")</f>
        <v/>
      </c>
      <c r="X57" s="26">
        <f>IFERROR(IF($W57="","",IF(OR($W57="Datos incompletos",$W57="Revisar fecha/hora",$W57="Revisar estatus salida",$W57="Faltante sin motivo",$W57="Retenido",$W57="Excedente surtido",$W57="Excedente cargado",AND(ISNUMBER($H57),ISNUMBER('Catálogos y parámetros'!$B$4),$H57&gt;'Catálogos y parámetros'!$B$4)),"Rojo",IF(OR($W57="Liberación registrada",$W57="Salida registrada"),"Verde","Amarillo"))),"")</f>
        <v/>
      </c>
    </row>
    <row r="58">
      <c r="A58" s="17" t="n"/>
      <c r="B58" s="18" t="n"/>
      <c r="C58" s="18" t="n"/>
      <c r="D58" s="19" t="n"/>
      <c r="E58" s="20" t="n"/>
      <c r="F58" s="20" t="n"/>
      <c r="G58" s="20" t="n"/>
      <c r="H58" s="21">
        <f>IFERROR(IF(OR($E58="",NOT(ISNUMBER($E58)),$G58="",NOT(ISNUMBER($G58))),"",MAX(0,$E58-$G58)),"")</f>
        <v/>
      </c>
      <c r="I58" s="21">
        <f>IFERROR(IF(OR($E58="",NOT(ISNUMBER($E58)),$F58="",NOT(ISNUMBER($F58))),"",MAX(0,$E58-$F58)),"")</f>
        <v/>
      </c>
      <c r="J58" s="22" t="n"/>
      <c r="K58" s="18" t="n"/>
      <c r="L58" s="19" t="n"/>
      <c r="M58" s="23" t="n"/>
      <c r="N58" s="23" t="n"/>
      <c r="O58" s="23" t="n"/>
      <c r="P58" s="23" t="n"/>
      <c r="Q58" s="22" t="n"/>
      <c r="R58" s="22" t="n"/>
      <c r="S58" s="22" t="n"/>
      <c r="T58" s="19" t="n"/>
      <c r="U58" s="19" t="n"/>
      <c r="V58" s="24">
        <f>IFERROR(IF(OR($M58="",NOT(ISNUMBER($M58)),$N58="",NOT(ISNUMBER($N58))),"",IF($N58&lt;$M58,"Revisar fecha/hora",$N58-$M58)),"")</f>
        <v/>
      </c>
      <c r="W58" s="25">
        <f>IFERROR(IF(COUNTA($A58:$G58,$J58:$U58)=0,"",IF(OR($A58="",$B58="",$C58="",$D58="",$E58="",$F58="",$G58="",$J58="",$K58="",$L58="",$Q58="",$R58="",$S58="",NOT(ISNUMBER($A58)),NOT(ISNUMBER($E58)),NOT(ISNUMBER($F58)),NOT(ISNUMBER($G58))),"Datos incompletos",IF(AND(OR($R58="En carga",$R58="Carga parcial",$R58="Cargado"),OR($M58="",NOT(ISNUMBER($M58)))),"Datos incompletos",IF(AND($R58="Cargado",OR($N58="",NOT(ISNUMBER($N58)))),"Datos incompletos",IF(AND($M58&lt;&gt;"",$N58&lt;&gt;"",OR(NOT(ISNUMBER($M58)),NOT(ISNUMBER($N58)))),"Revisar fecha/hora",IF(AND(ISNUMBER($M58),ISNUMBER($N58),$N58&lt;$M58),"Revisar fecha/hora",IF(AND($S58="Salió",OR($P58="",NOT(ISNUMBER($P58)))),"Datos incompletos",IF(AND($P58&lt;&gt;"",$S58&lt;&gt;"Salió"),"Revisar estatus salida",IF($F58&gt;$E58,"Excedente surtido",IF($G58&gt;$E58,"Excedente cargado",IF(AND(ISNUMBER($H58),$H58&gt;0,$T58=""),"Faltante sin motivo",IF(AND(ISNUMBER($H58),$H58&gt;0),"Con faltantes",IF($S58="Retenido","Retenido",IF(AND($Q58="Surtido",$R58="Cargado",$S58="Salió"),"Salida registrada",IF(AND($Q58="Surtido",$R58="Cargado",$S58="Liberado"),"Liberación registrada","En proceso"))))))))))))))),"")</f>
        <v/>
      </c>
      <c r="X58" s="26">
        <f>IFERROR(IF($W58="","",IF(OR($W58="Datos incompletos",$W58="Revisar fecha/hora",$W58="Revisar estatus salida",$W58="Faltante sin motivo",$W58="Retenido",$W58="Excedente surtido",$W58="Excedente cargado",AND(ISNUMBER($H58),ISNUMBER('Catálogos y parámetros'!$B$4),$H58&gt;'Catálogos y parámetros'!$B$4)),"Rojo",IF(OR($W58="Liberación registrada",$W58="Salida registrada"),"Verde","Amarillo"))),"")</f>
        <v/>
      </c>
    </row>
    <row r="59">
      <c r="A59" s="17" t="n"/>
      <c r="B59" s="18" t="n"/>
      <c r="C59" s="18" t="n"/>
      <c r="D59" s="19" t="n"/>
      <c r="E59" s="20" t="n"/>
      <c r="F59" s="20" t="n"/>
      <c r="G59" s="20" t="n"/>
      <c r="H59" s="21">
        <f>IFERROR(IF(OR($E59="",NOT(ISNUMBER($E59)),$G59="",NOT(ISNUMBER($G59))),"",MAX(0,$E59-$G59)),"")</f>
        <v/>
      </c>
      <c r="I59" s="21">
        <f>IFERROR(IF(OR($E59="",NOT(ISNUMBER($E59)),$F59="",NOT(ISNUMBER($F59))),"",MAX(0,$E59-$F59)),"")</f>
        <v/>
      </c>
      <c r="J59" s="22" t="n"/>
      <c r="K59" s="18" t="n"/>
      <c r="L59" s="19" t="n"/>
      <c r="M59" s="23" t="n"/>
      <c r="N59" s="23" t="n"/>
      <c r="O59" s="23" t="n"/>
      <c r="P59" s="23" t="n"/>
      <c r="Q59" s="22" t="n"/>
      <c r="R59" s="22" t="n"/>
      <c r="S59" s="22" t="n"/>
      <c r="T59" s="19" t="n"/>
      <c r="U59" s="19" t="n"/>
      <c r="V59" s="24">
        <f>IFERROR(IF(OR($M59="",NOT(ISNUMBER($M59)),$N59="",NOT(ISNUMBER($N59))),"",IF($N59&lt;$M59,"Revisar fecha/hora",$N59-$M59)),"")</f>
        <v/>
      </c>
      <c r="W59" s="25">
        <f>IFERROR(IF(COUNTA($A59:$G59,$J59:$U59)=0,"",IF(OR($A59="",$B59="",$C59="",$D59="",$E59="",$F59="",$G59="",$J59="",$K59="",$L59="",$Q59="",$R59="",$S59="",NOT(ISNUMBER($A59)),NOT(ISNUMBER($E59)),NOT(ISNUMBER($F59)),NOT(ISNUMBER($G59))),"Datos incompletos",IF(AND(OR($R59="En carga",$R59="Carga parcial",$R59="Cargado"),OR($M59="",NOT(ISNUMBER($M59)))),"Datos incompletos",IF(AND($R59="Cargado",OR($N59="",NOT(ISNUMBER($N59)))),"Datos incompletos",IF(AND($M59&lt;&gt;"",$N59&lt;&gt;"",OR(NOT(ISNUMBER($M59)),NOT(ISNUMBER($N59)))),"Revisar fecha/hora",IF(AND(ISNUMBER($M59),ISNUMBER($N59),$N59&lt;$M59),"Revisar fecha/hora",IF(AND($S59="Salió",OR($P59="",NOT(ISNUMBER($P59)))),"Datos incompletos",IF(AND($P59&lt;&gt;"",$S59&lt;&gt;"Salió"),"Revisar estatus salida",IF($F59&gt;$E59,"Excedente surtido",IF($G59&gt;$E59,"Excedente cargado",IF(AND(ISNUMBER($H59),$H59&gt;0,$T59=""),"Faltante sin motivo",IF(AND(ISNUMBER($H59),$H59&gt;0),"Con faltantes",IF($S59="Retenido","Retenido",IF(AND($Q59="Surtido",$R59="Cargado",$S59="Salió"),"Salida registrada",IF(AND($Q59="Surtido",$R59="Cargado",$S59="Liberado"),"Liberación registrada","En proceso"))))))))))))))),"")</f>
        <v/>
      </c>
      <c r="X59" s="26">
        <f>IFERROR(IF($W59="","",IF(OR($W59="Datos incompletos",$W59="Revisar fecha/hora",$W59="Revisar estatus salida",$W59="Faltante sin motivo",$W59="Retenido",$W59="Excedente surtido",$W59="Excedente cargado",AND(ISNUMBER($H59),ISNUMBER('Catálogos y parámetros'!$B$4),$H59&gt;'Catálogos y parámetros'!$B$4)),"Rojo",IF(OR($W59="Liberación registrada",$W59="Salida registrada"),"Verde","Amarillo"))),"")</f>
        <v/>
      </c>
    </row>
    <row r="60">
      <c r="A60" s="17" t="n"/>
      <c r="B60" s="18" t="n"/>
      <c r="C60" s="18" t="n"/>
      <c r="D60" s="19" t="n"/>
      <c r="E60" s="20" t="n"/>
      <c r="F60" s="20" t="n"/>
      <c r="G60" s="20" t="n"/>
      <c r="H60" s="21">
        <f>IFERROR(IF(OR($E60="",NOT(ISNUMBER($E60)),$G60="",NOT(ISNUMBER($G60))),"",MAX(0,$E60-$G60)),"")</f>
        <v/>
      </c>
      <c r="I60" s="21">
        <f>IFERROR(IF(OR($E60="",NOT(ISNUMBER($E60)),$F60="",NOT(ISNUMBER($F60))),"",MAX(0,$E60-$F60)),"")</f>
        <v/>
      </c>
      <c r="J60" s="22" t="n"/>
      <c r="K60" s="18" t="n"/>
      <c r="L60" s="19" t="n"/>
      <c r="M60" s="23" t="n"/>
      <c r="N60" s="23" t="n"/>
      <c r="O60" s="23" t="n"/>
      <c r="P60" s="23" t="n"/>
      <c r="Q60" s="22" t="n"/>
      <c r="R60" s="22" t="n"/>
      <c r="S60" s="22" t="n"/>
      <c r="T60" s="19" t="n"/>
      <c r="U60" s="19" t="n"/>
      <c r="V60" s="24">
        <f>IFERROR(IF(OR($M60="",NOT(ISNUMBER($M60)),$N60="",NOT(ISNUMBER($N60))),"",IF($N60&lt;$M60,"Revisar fecha/hora",$N60-$M60)),"")</f>
        <v/>
      </c>
      <c r="W60" s="25">
        <f>IFERROR(IF(COUNTA($A60:$G60,$J60:$U60)=0,"",IF(OR($A60="",$B60="",$C60="",$D60="",$E60="",$F60="",$G60="",$J60="",$K60="",$L60="",$Q60="",$R60="",$S60="",NOT(ISNUMBER($A60)),NOT(ISNUMBER($E60)),NOT(ISNUMBER($F60)),NOT(ISNUMBER($G60))),"Datos incompletos",IF(AND(OR($R60="En carga",$R60="Carga parcial",$R60="Cargado"),OR($M60="",NOT(ISNUMBER($M60)))),"Datos incompletos",IF(AND($R60="Cargado",OR($N60="",NOT(ISNUMBER($N60)))),"Datos incompletos",IF(AND($M60&lt;&gt;"",$N60&lt;&gt;"",OR(NOT(ISNUMBER($M60)),NOT(ISNUMBER($N60)))),"Revisar fecha/hora",IF(AND(ISNUMBER($M60),ISNUMBER($N60),$N60&lt;$M60),"Revisar fecha/hora",IF(AND($S60="Salió",OR($P60="",NOT(ISNUMBER($P60)))),"Datos incompletos",IF(AND($P60&lt;&gt;"",$S60&lt;&gt;"Salió"),"Revisar estatus salida",IF($F60&gt;$E60,"Excedente surtido",IF($G60&gt;$E60,"Excedente cargado",IF(AND(ISNUMBER($H60),$H60&gt;0,$T60=""),"Faltante sin motivo",IF(AND(ISNUMBER($H60),$H60&gt;0),"Con faltantes",IF($S60="Retenido","Retenido",IF(AND($Q60="Surtido",$R60="Cargado",$S60="Salió"),"Salida registrada",IF(AND($Q60="Surtido",$R60="Cargado",$S60="Liberado"),"Liberación registrada","En proceso"))))))))))))))),"")</f>
        <v/>
      </c>
      <c r="X60" s="26">
        <f>IFERROR(IF($W60="","",IF(OR($W60="Datos incompletos",$W60="Revisar fecha/hora",$W60="Revisar estatus salida",$W60="Faltante sin motivo",$W60="Retenido",$W60="Excedente surtido",$W60="Excedente cargado",AND(ISNUMBER($H60),ISNUMBER('Catálogos y parámetros'!$B$4),$H60&gt;'Catálogos y parámetros'!$B$4)),"Rojo",IF(OR($W60="Liberación registrada",$W60="Salida registrada"),"Verde","Amarillo"))),"")</f>
        <v/>
      </c>
    </row>
    <row r="61">
      <c r="A61" s="17" t="n"/>
      <c r="B61" s="18" t="n"/>
      <c r="C61" s="18" t="n"/>
      <c r="D61" s="19" t="n"/>
      <c r="E61" s="20" t="n"/>
      <c r="F61" s="20" t="n"/>
      <c r="G61" s="20" t="n"/>
      <c r="H61" s="21">
        <f>IFERROR(IF(OR($E61="",NOT(ISNUMBER($E61)),$G61="",NOT(ISNUMBER($G61))),"",MAX(0,$E61-$G61)),"")</f>
        <v/>
      </c>
      <c r="I61" s="21">
        <f>IFERROR(IF(OR($E61="",NOT(ISNUMBER($E61)),$F61="",NOT(ISNUMBER($F61))),"",MAX(0,$E61-$F61)),"")</f>
        <v/>
      </c>
      <c r="J61" s="22" t="n"/>
      <c r="K61" s="18" t="n"/>
      <c r="L61" s="19" t="n"/>
      <c r="M61" s="23" t="n"/>
      <c r="N61" s="23" t="n"/>
      <c r="O61" s="23" t="n"/>
      <c r="P61" s="23" t="n"/>
      <c r="Q61" s="22" t="n"/>
      <c r="R61" s="22" t="n"/>
      <c r="S61" s="22" t="n"/>
      <c r="T61" s="19" t="n"/>
      <c r="U61" s="19" t="n"/>
      <c r="V61" s="24">
        <f>IFERROR(IF(OR($M61="",NOT(ISNUMBER($M61)),$N61="",NOT(ISNUMBER($N61))),"",IF($N61&lt;$M61,"Revisar fecha/hora",$N61-$M61)),"")</f>
        <v/>
      </c>
      <c r="W61" s="25">
        <f>IFERROR(IF(COUNTA($A61:$G61,$J61:$U61)=0,"",IF(OR($A61="",$B61="",$C61="",$D61="",$E61="",$F61="",$G61="",$J61="",$K61="",$L61="",$Q61="",$R61="",$S61="",NOT(ISNUMBER($A61)),NOT(ISNUMBER($E61)),NOT(ISNUMBER($F61)),NOT(ISNUMBER($G61))),"Datos incompletos",IF(AND(OR($R61="En carga",$R61="Carga parcial",$R61="Cargado"),OR($M61="",NOT(ISNUMBER($M61)))),"Datos incompletos",IF(AND($R61="Cargado",OR($N61="",NOT(ISNUMBER($N61)))),"Datos incompletos",IF(AND($M61&lt;&gt;"",$N61&lt;&gt;"",OR(NOT(ISNUMBER($M61)),NOT(ISNUMBER($N61)))),"Revisar fecha/hora",IF(AND(ISNUMBER($M61),ISNUMBER($N61),$N61&lt;$M61),"Revisar fecha/hora",IF(AND($S61="Salió",OR($P61="",NOT(ISNUMBER($P61)))),"Datos incompletos",IF(AND($P61&lt;&gt;"",$S61&lt;&gt;"Salió"),"Revisar estatus salida",IF($F61&gt;$E61,"Excedente surtido",IF($G61&gt;$E61,"Excedente cargado",IF(AND(ISNUMBER($H61),$H61&gt;0,$T61=""),"Faltante sin motivo",IF(AND(ISNUMBER($H61),$H61&gt;0),"Con faltantes",IF($S61="Retenido","Retenido",IF(AND($Q61="Surtido",$R61="Cargado",$S61="Salió"),"Salida registrada",IF(AND($Q61="Surtido",$R61="Cargado",$S61="Liberado"),"Liberación registrada","En proceso"))))))))))))))),"")</f>
        <v/>
      </c>
      <c r="X61" s="26">
        <f>IFERROR(IF($W61="","",IF(OR($W61="Datos incompletos",$W61="Revisar fecha/hora",$W61="Revisar estatus salida",$W61="Faltante sin motivo",$W61="Retenido",$W61="Excedente surtido",$W61="Excedente cargado",AND(ISNUMBER($H61),ISNUMBER('Catálogos y parámetros'!$B$4),$H61&gt;'Catálogos y parámetros'!$B$4)),"Rojo",IF(OR($W61="Liberación registrada",$W61="Salida registrada"),"Verde","Amarillo"))),"")</f>
        <v/>
      </c>
    </row>
    <row r="62">
      <c r="A62" s="17" t="n"/>
      <c r="B62" s="18" t="n"/>
      <c r="C62" s="18" t="n"/>
      <c r="D62" s="19" t="n"/>
      <c r="E62" s="20" t="n"/>
      <c r="F62" s="20" t="n"/>
      <c r="G62" s="20" t="n"/>
      <c r="H62" s="21">
        <f>IFERROR(IF(OR($E62="",NOT(ISNUMBER($E62)),$G62="",NOT(ISNUMBER($G62))),"",MAX(0,$E62-$G62)),"")</f>
        <v/>
      </c>
      <c r="I62" s="21">
        <f>IFERROR(IF(OR($E62="",NOT(ISNUMBER($E62)),$F62="",NOT(ISNUMBER($F62))),"",MAX(0,$E62-$F62)),"")</f>
        <v/>
      </c>
      <c r="J62" s="22" t="n"/>
      <c r="K62" s="18" t="n"/>
      <c r="L62" s="19" t="n"/>
      <c r="M62" s="23" t="n"/>
      <c r="N62" s="23" t="n"/>
      <c r="O62" s="23" t="n"/>
      <c r="P62" s="23" t="n"/>
      <c r="Q62" s="22" t="n"/>
      <c r="R62" s="22" t="n"/>
      <c r="S62" s="22" t="n"/>
      <c r="T62" s="19" t="n"/>
      <c r="U62" s="19" t="n"/>
      <c r="V62" s="24">
        <f>IFERROR(IF(OR($M62="",NOT(ISNUMBER($M62)),$N62="",NOT(ISNUMBER($N62))),"",IF($N62&lt;$M62,"Revisar fecha/hora",$N62-$M62)),"")</f>
        <v/>
      </c>
      <c r="W62" s="25">
        <f>IFERROR(IF(COUNTA($A62:$G62,$J62:$U62)=0,"",IF(OR($A62="",$B62="",$C62="",$D62="",$E62="",$F62="",$G62="",$J62="",$K62="",$L62="",$Q62="",$R62="",$S62="",NOT(ISNUMBER($A62)),NOT(ISNUMBER($E62)),NOT(ISNUMBER($F62)),NOT(ISNUMBER($G62))),"Datos incompletos",IF(AND(OR($R62="En carga",$R62="Carga parcial",$R62="Cargado"),OR($M62="",NOT(ISNUMBER($M62)))),"Datos incompletos",IF(AND($R62="Cargado",OR($N62="",NOT(ISNUMBER($N62)))),"Datos incompletos",IF(AND($M62&lt;&gt;"",$N62&lt;&gt;"",OR(NOT(ISNUMBER($M62)),NOT(ISNUMBER($N62)))),"Revisar fecha/hora",IF(AND(ISNUMBER($M62),ISNUMBER($N62),$N62&lt;$M62),"Revisar fecha/hora",IF(AND($S62="Salió",OR($P62="",NOT(ISNUMBER($P62)))),"Datos incompletos",IF(AND($P62&lt;&gt;"",$S62&lt;&gt;"Salió"),"Revisar estatus salida",IF($F62&gt;$E62,"Excedente surtido",IF($G62&gt;$E62,"Excedente cargado",IF(AND(ISNUMBER($H62),$H62&gt;0,$T62=""),"Faltante sin motivo",IF(AND(ISNUMBER($H62),$H62&gt;0),"Con faltantes",IF($S62="Retenido","Retenido",IF(AND($Q62="Surtido",$R62="Cargado",$S62="Salió"),"Salida registrada",IF(AND($Q62="Surtido",$R62="Cargado",$S62="Liberado"),"Liberación registrada","En proceso"))))))))))))))),"")</f>
        <v/>
      </c>
      <c r="X62" s="26">
        <f>IFERROR(IF($W62="","",IF(OR($W62="Datos incompletos",$W62="Revisar fecha/hora",$W62="Revisar estatus salida",$W62="Faltante sin motivo",$W62="Retenido",$W62="Excedente surtido",$W62="Excedente cargado",AND(ISNUMBER($H62),ISNUMBER('Catálogos y parámetros'!$B$4),$H62&gt;'Catálogos y parámetros'!$B$4)),"Rojo",IF(OR($W62="Liberación registrada",$W62="Salida registrada"),"Verde","Amarillo"))),"")</f>
        <v/>
      </c>
    </row>
    <row r="63">
      <c r="A63" s="17" t="n"/>
      <c r="B63" s="18" t="n"/>
      <c r="C63" s="18" t="n"/>
      <c r="D63" s="19" t="n"/>
      <c r="E63" s="20" t="n"/>
      <c r="F63" s="20" t="n"/>
      <c r="G63" s="20" t="n"/>
      <c r="H63" s="21">
        <f>IFERROR(IF(OR($E63="",NOT(ISNUMBER($E63)),$G63="",NOT(ISNUMBER($G63))),"",MAX(0,$E63-$G63)),"")</f>
        <v/>
      </c>
      <c r="I63" s="21">
        <f>IFERROR(IF(OR($E63="",NOT(ISNUMBER($E63)),$F63="",NOT(ISNUMBER($F63))),"",MAX(0,$E63-$F63)),"")</f>
        <v/>
      </c>
      <c r="J63" s="22" t="n"/>
      <c r="K63" s="18" t="n"/>
      <c r="L63" s="19" t="n"/>
      <c r="M63" s="23" t="n"/>
      <c r="N63" s="23" t="n"/>
      <c r="O63" s="23" t="n"/>
      <c r="P63" s="23" t="n"/>
      <c r="Q63" s="22" t="n"/>
      <c r="R63" s="22" t="n"/>
      <c r="S63" s="22" t="n"/>
      <c r="T63" s="19" t="n"/>
      <c r="U63" s="19" t="n"/>
      <c r="V63" s="24">
        <f>IFERROR(IF(OR($M63="",NOT(ISNUMBER($M63)),$N63="",NOT(ISNUMBER($N63))),"",IF($N63&lt;$M63,"Revisar fecha/hora",$N63-$M63)),"")</f>
        <v/>
      </c>
      <c r="W63" s="25">
        <f>IFERROR(IF(COUNTA($A63:$G63,$J63:$U63)=0,"",IF(OR($A63="",$B63="",$C63="",$D63="",$E63="",$F63="",$G63="",$J63="",$K63="",$L63="",$Q63="",$R63="",$S63="",NOT(ISNUMBER($A63)),NOT(ISNUMBER($E63)),NOT(ISNUMBER($F63)),NOT(ISNUMBER($G63))),"Datos incompletos",IF(AND(OR($R63="En carga",$R63="Carga parcial",$R63="Cargado"),OR($M63="",NOT(ISNUMBER($M63)))),"Datos incompletos",IF(AND($R63="Cargado",OR($N63="",NOT(ISNUMBER($N63)))),"Datos incompletos",IF(AND($M63&lt;&gt;"",$N63&lt;&gt;"",OR(NOT(ISNUMBER($M63)),NOT(ISNUMBER($N63)))),"Revisar fecha/hora",IF(AND(ISNUMBER($M63),ISNUMBER($N63),$N63&lt;$M63),"Revisar fecha/hora",IF(AND($S63="Salió",OR($P63="",NOT(ISNUMBER($P63)))),"Datos incompletos",IF(AND($P63&lt;&gt;"",$S63&lt;&gt;"Salió"),"Revisar estatus salida",IF($F63&gt;$E63,"Excedente surtido",IF($G63&gt;$E63,"Excedente cargado",IF(AND(ISNUMBER($H63),$H63&gt;0,$T63=""),"Faltante sin motivo",IF(AND(ISNUMBER($H63),$H63&gt;0),"Con faltantes",IF($S63="Retenido","Retenido",IF(AND($Q63="Surtido",$R63="Cargado",$S63="Salió"),"Salida registrada",IF(AND($Q63="Surtido",$R63="Cargado",$S63="Liberado"),"Liberación registrada","En proceso"))))))))))))))),"")</f>
        <v/>
      </c>
      <c r="X63" s="26">
        <f>IFERROR(IF($W63="","",IF(OR($W63="Datos incompletos",$W63="Revisar fecha/hora",$W63="Revisar estatus salida",$W63="Faltante sin motivo",$W63="Retenido",$W63="Excedente surtido",$W63="Excedente cargado",AND(ISNUMBER($H63),ISNUMBER('Catálogos y parámetros'!$B$4),$H63&gt;'Catálogos y parámetros'!$B$4)),"Rojo",IF(OR($W63="Liberación registrada",$W63="Salida registrada"),"Verde","Amarillo"))),"")</f>
        <v/>
      </c>
    </row>
    <row r="64">
      <c r="A64" s="17" t="n"/>
      <c r="B64" s="18" t="n"/>
      <c r="C64" s="18" t="n"/>
      <c r="D64" s="19" t="n"/>
      <c r="E64" s="20" t="n"/>
      <c r="F64" s="20" t="n"/>
      <c r="G64" s="20" t="n"/>
      <c r="H64" s="21">
        <f>IFERROR(IF(OR($E64="",NOT(ISNUMBER($E64)),$G64="",NOT(ISNUMBER($G64))),"",MAX(0,$E64-$G64)),"")</f>
        <v/>
      </c>
      <c r="I64" s="21">
        <f>IFERROR(IF(OR($E64="",NOT(ISNUMBER($E64)),$F64="",NOT(ISNUMBER($F64))),"",MAX(0,$E64-$F64)),"")</f>
        <v/>
      </c>
      <c r="J64" s="22" t="n"/>
      <c r="K64" s="18" t="n"/>
      <c r="L64" s="19" t="n"/>
      <c r="M64" s="23" t="n"/>
      <c r="N64" s="23" t="n"/>
      <c r="O64" s="23" t="n"/>
      <c r="P64" s="23" t="n"/>
      <c r="Q64" s="22" t="n"/>
      <c r="R64" s="22" t="n"/>
      <c r="S64" s="22" t="n"/>
      <c r="T64" s="19" t="n"/>
      <c r="U64" s="19" t="n"/>
      <c r="V64" s="24">
        <f>IFERROR(IF(OR($M64="",NOT(ISNUMBER($M64)),$N64="",NOT(ISNUMBER($N64))),"",IF($N64&lt;$M64,"Revisar fecha/hora",$N64-$M64)),"")</f>
        <v/>
      </c>
      <c r="W64" s="25">
        <f>IFERROR(IF(COUNTA($A64:$G64,$J64:$U64)=0,"",IF(OR($A64="",$B64="",$C64="",$D64="",$E64="",$F64="",$G64="",$J64="",$K64="",$L64="",$Q64="",$R64="",$S64="",NOT(ISNUMBER($A64)),NOT(ISNUMBER($E64)),NOT(ISNUMBER($F64)),NOT(ISNUMBER($G64))),"Datos incompletos",IF(AND(OR($R64="En carga",$R64="Carga parcial",$R64="Cargado"),OR($M64="",NOT(ISNUMBER($M64)))),"Datos incompletos",IF(AND($R64="Cargado",OR($N64="",NOT(ISNUMBER($N64)))),"Datos incompletos",IF(AND($M64&lt;&gt;"",$N64&lt;&gt;"",OR(NOT(ISNUMBER($M64)),NOT(ISNUMBER($N64)))),"Revisar fecha/hora",IF(AND(ISNUMBER($M64),ISNUMBER($N64),$N64&lt;$M64),"Revisar fecha/hora",IF(AND($S64="Salió",OR($P64="",NOT(ISNUMBER($P64)))),"Datos incompletos",IF(AND($P64&lt;&gt;"",$S64&lt;&gt;"Salió"),"Revisar estatus salida",IF($F64&gt;$E64,"Excedente surtido",IF($G64&gt;$E64,"Excedente cargado",IF(AND(ISNUMBER($H64),$H64&gt;0,$T64=""),"Faltante sin motivo",IF(AND(ISNUMBER($H64),$H64&gt;0),"Con faltantes",IF($S64="Retenido","Retenido",IF(AND($Q64="Surtido",$R64="Cargado",$S64="Salió"),"Salida registrada",IF(AND($Q64="Surtido",$R64="Cargado",$S64="Liberado"),"Liberación registrada","En proceso"))))))))))))))),"")</f>
        <v/>
      </c>
      <c r="X64" s="26">
        <f>IFERROR(IF($W64="","",IF(OR($W64="Datos incompletos",$W64="Revisar fecha/hora",$W64="Revisar estatus salida",$W64="Faltante sin motivo",$W64="Retenido",$W64="Excedente surtido",$W64="Excedente cargado",AND(ISNUMBER($H64),ISNUMBER('Catálogos y parámetros'!$B$4),$H64&gt;'Catálogos y parámetros'!$B$4)),"Rojo",IF(OR($W64="Liberación registrada",$W64="Salida registrada"),"Verde","Amarillo"))),"")</f>
        <v/>
      </c>
    </row>
    <row r="65">
      <c r="A65" s="17" t="n"/>
      <c r="B65" s="18" t="n"/>
      <c r="C65" s="18" t="n"/>
      <c r="D65" s="19" t="n"/>
      <c r="E65" s="20" t="n"/>
      <c r="F65" s="20" t="n"/>
      <c r="G65" s="20" t="n"/>
      <c r="H65" s="21">
        <f>IFERROR(IF(OR($E65="",NOT(ISNUMBER($E65)),$G65="",NOT(ISNUMBER($G65))),"",MAX(0,$E65-$G65)),"")</f>
        <v/>
      </c>
      <c r="I65" s="21">
        <f>IFERROR(IF(OR($E65="",NOT(ISNUMBER($E65)),$F65="",NOT(ISNUMBER($F65))),"",MAX(0,$E65-$F65)),"")</f>
        <v/>
      </c>
      <c r="J65" s="22" t="n"/>
      <c r="K65" s="18" t="n"/>
      <c r="L65" s="19" t="n"/>
      <c r="M65" s="23" t="n"/>
      <c r="N65" s="23" t="n"/>
      <c r="O65" s="23" t="n"/>
      <c r="P65" s="23" t="n"/>
      <c r="Q65" s="22" t="n"/>
      <c r="R65" s="22" t="n"/>
      <c r="S65" s="22" t="n"/>
      <c r="T65" s="19" t="n"/>
      <c r="U65" s="19" t="n"/>
      <c r="V65" s="24">
        <f>IFERROR(IF(OR($M65="",NOT(ISNUMBER($M65)),$N65="",NOT(ISNUMBER($N65))),"",IF($N65&lt;$M65,"Revisar fecha/hora",$N65-$M65)),"")</f>
        <v/>
      </c>
      <c r="W65" s="25">
        <f>IFERROR(IF(COUNTA($A65:$G65,$J65:$U65)=0,"",IF(OR($A65="",$B65="",$C65="",$D65="",$E65="",$F65="",$G65="",$J65="",$K65="",$L65="",$Q65="",$R65="",$S65="",NOT(ISNUMBER($A65)),NOT(ISNUMBER($E65)),NOT(ISNUMBER($F65)),NOT(ISNUMBER($G65))),"Datos incompletos",IF(AND(OR($R65="En carga",$R65="Carga parcial",$R65="Cargado"),OR($M65="",NOT(ISNUMBER($M65)))),"Datos incompletos",IF(AND($R65="Cargado",OR($N65="",NOT(ISNUMBER($N65)))),"Datos incompletos",IF(AND($M65&lt;&gt;"",$N65&lt;&gt;"",OR(NOT(ISNUMBER($M65)),NOT(ISNUMBER($N65)))),"Revisar fecha/hora",IF(AND(ISNUMBER($M65),ISNUMBER($N65),$N65&lt;$M65),"Revisar fecha/hora",IF(AND($S65="Salió",OR($P65="",NOT(ISNUMBER($P65)))),"Datos incompletos",IF(AND($P65&lt;&gt;"",$S65&lt;&gt;"Salió"),"Revisar estatus salida",IF($F65&gt;$E65,"Excedente surtido",IF($G65&gt;$E65,"Excedente cargado",IF(AND(ISNUMBER($H65),$H65&gt;0,$T65=""),"Faltante sin motivo",IF(AND(ISNUMBER($H65),$H65&gt;0),"Con faltantes",IF($S65="Retenido","Retenido",IF(AND($Q65="Surtido",$R65="Cargado",$S65="Salió"),"Salida registrada",IF(AND($Q65="Surtido",$R65="Cargado",$S65="Liberado"),"Liberación registrada","En proceso"))))))))))))))),"")</f>
        <v/>
      </c>
      <c r="X65" s="26">
        <f>IFERROR(IF($W65="","",IF(OR($W65="Datos incompletos",$W65="Revisar fecha/hora",$W65="Revisar estatus salida",$W65="Faltante sin motivo",$W65="Retenido",$W65="Excedente surtido",$W65="Excedente cargado",AND(ISNUMBER($H65),ISNUMBER('Catálogos y parámetros'!$B$4),$H65&gt;'Catálogos y parámetros'!$B$4)),"Rojo",IF(OR($W65="Liberación registrada",$W65="Salida registrada"),"Verde","Amarillo"))),"")</f>
        <v/>
      </c>
    </row>
    <row r="66">
      <c r="A66" s="17" t="n"/>
      <c r="B66" s="18" t="n"/>
      <c r="C66" s="18" t="n"/>
      <c r="D66" s="19" t="n"/>
      <c r="E66" s="20" t="n"/>
      <c r="F66" s="20" t="n"/>
      <c r="G66" s="20" t="n"/>
      <c r="H66" s="21">
        <f>IFERROR(IF(OR($E66="",NOT(ISNUMBER($E66)),$G66="",NOT(ISNUMBER($G66))),"",MAX(0,$E66-$G66)),"")</f>
        <v/>
      </c>
      <c r="I66" s="21">
        <f>IFERROR(IF(OR($E66="",NOT(ISNUMBER($E66)),$F66="",NOT(ISNUMBER($F66))),"",MAX(0,$E66-$F66)),"")</f>
        <v/>
      </c>
      <c r="J66" s="22" t="n"/>
      <c r="K66" s="18" t="n"/>
      <c r="L66" s="19" t="n"/>
      <c r="M66" s="23" t="n"/>
      <c r="N66" s="23" t="n"/>
      <c r="O66" s="23" t="n"/>
      <c r="P66" s="23" t="n"/>
      <c r="Q66" s="22" t="n"/>
      <c r="R66" s="22" t="n"/>
      <c r="S66" s="22" t="n"/>
      <c r="T66" s="19" t="n"/>
      <c r="U66" s="19" t="n"/>
      <c r="V66" s="24">
        <f>IFERROR(IF(OR($M66="",NOT(ISNUMBER($M66)),$N66="",NOT(ISNUMBER($N66))),"",IF($N66&lt;$M66,"Revisar fecha/hora",$N66-$M66)),"")</f>
        <v/>
      </c>
      <c r="W66" s="25">
        <f>IFERROR(IF(COUNTA($A66:$G66,$J66:$U66)=0,"",IF(OR($A66="",$B66="",$C66="",$D66="",$E66="",$F66="",$G66="",$J66="",$K66="",$L66="",$Q66="",$R66="",$S66="",NOT(ISNUMBER($A66)),NOT(ISNUMBER($E66)),NOT(ISNUMBER($F66)),NOT(ISNUMBER($G66))),"Datos incompletos",IF(AND(OR($R66="En carga",$R66="Carga parcial",$R66="Cargado"),OR($M66="",NOT(ISNUMBER($M66)))),"Datos incompletos",IF(AND($R66="Cargado",OR($N66="",NOT(ISNUMBER($N66)))),"Datos incompletos",IF(AND($M66&lt;&gt;"",$N66&lt;&gt;"",OR(NOT(ISNUMBER($M66)),NOT(ISNUMBER($N66)))),"Revisar fecha/hora",IF(AND(ISNUMBER($M66),ISNUMBER($N66),$N66&lt;$M66),"Revisar fecha/hora",IF(AND($S66="Salió",OR($P66="",NOT(ISNUMBER($P66)))),"Datos incompletos",IF(AND($P66&lt;&gt;"",$S66&lt;&gt;"Salió"),"Revisar estatus salida",IF($F66&gt;$E66,"Excedente surtido",IF($G66&gt;$E66,"Excedente cargado",IF(AND(ISNUMBER($H66),$H66&gt;0,$T66=""),"Faltante sin motivo",IF(AND(ISNUMBER($H66),$H66&gt;0),"Con faltantes",IF($S66="Retenido","Retenido",IF(AND($Q66="Surtido",$R66="Cargado",$S66="Salió"),"Salida registrada",IF(AND($Q66="Surtido",$R66="Cargado",$S66="Liberado"),"Liberación registrada","En proceso"))))))))))))))),"")</f>
        <v/>
      </c>
      <c r="X66" s="26">
        <f>IFERROR(IF($W66="","",IF(OR($W66="Datos incompletos",$W66="Revisar fecha/hora",$W66="Revisar estatus salida",$W66="Faltante sin motivo",$W66="Retenido",$W66="Excedente surtido",$W66="Excedente cargado",AND(ISNUMBER($H66),ISNUMBER('Catálogos y parámetros'!$B$4),$H66&gt;'Catálogos y parámetros'!$B$4)),"Rojo",IF(OR($W66="Liberación registrada",$W66="Salida registrada"),"Verde","Amarillo"))),"")</f>
        <v/>
      </c>
    </row>
    <row r="67">
      <c r="A67" s="17" t="n"/>
      <c r="B67" s="18" t="n"/>
      <c r="C67" s="18" t="n"/>
      <c r="D67" s="19" t="n"/>
      <c r="E67" s="20" t="n"/>
      <c r="F67" s="20" t="n"/>
      <c r="G67" s="20" t="n"/>
      <c r="H67" s="21">
        <f>IFERROR(IF(OR($E67="",NOT(ISNUMBER($E67)),$G67="",NOT(ISNUMBER($G67))),"",MAX(0,$E67-$G67)),"")</f>
        <v/>
      </c>
      <c r="I67" s="21">
        <f>IFERROR(IF(OR($E67="",NOT(ISNUMBER($E67)),$F67="",NOT(ISNUMBER($F67))),"",MAX(0,$E67-$F67)),"")</f>
        <v/>
      </c>
      <c r="J67" s="22" t="n"/>
      <c r="K67" s="18" t="n"/>
      <c r="L67" s="19" t="n"/>
      <c r="M67" s="23" t="n"/>
      <c r="N67" s="23" t="n"/>
      <c r="O67" s="23" t="n"/>
      <c r="P67" s="23" t="n"/>
      <c r="Q67" s="22" t="n"/>
      <c r="R67" s="22" t="n"/>
      <c r="S67" s="22" t="n"/>
      <c r="T67" s="19" t="n"/>
      <c r="U67" s="19" t="n"/>
      <c r="V67" s="24">
        <f>IFERROR(IF(OR($M67="",NOT(ISNUMBER($M67)),$N67="",NOT(ISNUMBER($N67))),"",IF($N67&lt;$M67,"Revisar fecha/hora",$N67-$M67)),"")</f>
        <v/>
      </c>
      <c r="W67" s="25">
        <f>IFERROR(IF(COUNTA($A67:$G67,$J67:$U67)=0,"",IF(OR($A67="",$B67="",$C67="",$D67="",$E67="",$F67="",$G67="",$J67="",$K67="",$L67="",$Q67="",$R67="",$S67="",NOT(ISNUMBER($A67)),NOT(ISNUMBER($E67)),NOT(ISNUMBER($F67)),NOT(ISNUMBER($G67))),"Datos incompletos",IF(AND(OR($R67="En carga",$R67="Carga parcial",$R67="Cargado"),OR($M67="",NOT(ISNUMBER($M67)))),"Datos incompletos",IF(AND($R67="Cargado",OR($N67="",NOT(ISNUMBER($N67)))),"Datos incompletos",IF(AND($M67&lt;&gt;"",$N67&lt;&gt;"",OR(NOT(ISNUMBER($M67)),NOT(ISNUMBER($N67)))),"Revisar fecha/hora",IF(AND(ISNUMBER($M67),ISNUMBER($N67),$N67&lt;$M67),"Revisar fecha/hora",IF(AND($S67="Salió",OR($P67="",NOT(ISNUMBER($P67)))),"Datos incompletos",IF(AND($P67&lt;&gt;"",$S67&lt;&gt;"Salió"),"Revisar estatus salida",IF($F67&gt;$E67,"Excedente surtido",IF($G67&gt;$E67,"Excedente cargado",IF(AND(ISNUMBER($H67),$H67&gt;0,$T67=""),"Faltante sin motivo",IF(AND(ISNUMBER($H67),$H67&gt;0),"Con faltantes",IF($S67="Retenido","Retenido",IF(AND($Q67="Surtido",$R67="Cargado",$S67="Salió"),"Salida registrada",IF(AND($Q67="Surtido",$R67="Cargado",$S67="Liberado"),"Liberación registrada","En proceso"))))))))))))))),"")</f>
        <v/>
      </c>
      <c r="X67" s="26">
        <f>IFERROR(IF($W67="","",IF(OR($W67="Datos incompletos",$W67="Revisar fecha/hora",$W67="Revisar estatus salida",$W67="Faltante sin motivo",$W67="Retenido",$W67="Excedente surtido",$W67="Excedente cargado",AND(ISNUMBER($H67),ISNUMBER('Catálogos y parámetros'!$B$4),$H67&gt;'Catálogos y parámetros'!$B$4)),"Rojo",IF(OR($W67="Liberación registrada",$W67="Salida registrada"),"Verde","Amarillo"))),"")</f>
        <v/>
      </c>
    </row>
    <row r="68">
      <c r="A68" s="17" t="n"/>
      <c r="B68" s="18" t="n"/>
      <c r="C68" s="18" t="n"/>
      <c r="D68" s="19" t="n"/>
      <c r="E68" s="20" t="n"/>
      <c r="F68" s="20" t="n"/>
      <c r="G68" s="20" t="n"/>
      <c r="H68" s="21">
        <f>IFERROR(IF(OR($E68="",NOT(ISNUMBER($E68)),$G68="",NOT(ISNUMBER($G68))),"",MAX(0,$E68-$G68)),"")</f>
        <v/>
      </c>
      <c r="I68" s="21">
        <f>IFERROR(IF(OR($E68="",NOT(ISNUMBER($E68)),$F68="",NOT(ISNUMBER($F68))),"",MAX(0,$E68-$F68)),"")</f>
        <v/>
      </c>
      <c r="J68" s="22" t="n"/>
      <c r="K68" s="18" t="n"/>
      <c r="L68" s="19" t="n"/>
      <c r="M68" s="23" t="n"/>
      <c r="N68" s="23" t="n"/>
      <c r="O68" s="23" t="n"/>
      <c r="P68" s="23" t="n"/>
      <c r="Q68" s="22" t="n"/>
      <c r="R68" s="22" t="n"/>
      <c r="S68" s="22" t="n"/>
      <c r="T68" s="19" t="n"/>
      <c r="U68" s="19" t="n"/>
      <c r="V68" s="24">
        <f>IFERROR(IF(OR($M68="",NOT(ISNUMBER($M68)),$N68="",NOT(ISNUMBER($N68))),"",IF($N68&lt;$M68,"Revisar fecha/hora",$N68-$M68)),"")</f>
        <v/>
      </c>
      <c r="W68" s="25">
        <f>IFERROR(IF(COUNTA($A68:$G68,$J68:$U68)=0,"",IF(OR($A68="",$B68="",$C68="",$D68="",$E68="",$F68="",$G68="",$J68="",$K68="",$L68="",$Q68="",$R68="",$S68="",NOT(ISNUMBER($A68)),NOT(ISNUMBER($E68)),NOT(ISNUMBER($F68)),NOT(ISNUMBER($G68))),"Datos incompletos",IF(AND(OR($R68="En carga",$R68="Carga parcial",$R68="Cargado"),OR($M68="",NOT(ISNUMBER($M68)))),"Datos incompletos",IF(AND($R68="Cargado",OR($N68="",NOT(ISNUMBER($N68)))),"Datos incompletos",IF(AND($M68&lt;&gt;"",$N68&lt;&gt;"",OR(NOT(ISNUMBER($M68)),NOT(ISNUMBER($N68)))),"Revisar fecha/hora",IF(AND(ISNUMBER($M68),ISNUMBER($N68),$N68&lt;$M68),"Revisar fecha/hora",IF(AND($S68="Salió",OR($P68="",NOT(ISNUMBER($P68)))),"Datos incompletos",IF(AND($P68&lt;&gt;"",$S68&lt;&gt;"Salió"),"Revisar estatus salida",IF($F68&gt;$E68,"Excedente surtido",IF($G68&gt;$E68,"Excedente cargado",IF(AND(ISNUMBER($H68),$H68&gt;0,$T68=""),"Faltante sin motivo",IF(AND(ISNUMBER($H68),$H68&gt;0),"Con faltantes",IF($S68="Retenido","Retenido",IF(AND($Q68="Surtido",$R68="Cargado",$S68="Salió"),"Salida registrada",IF(AND($Q68="Surtido",$R68="Cargado",$S68="Liberado"),"Liberación registrada","En proceso"))))))))))))))),"")</f>
        <v/>
      </c>
      <c r="X68" s="26">
        <f>IFERROR(IF($W68="","",IF(OR($W68="Datos incompletos",$W68="Revisar fecha/hora",$W68="Revisar estatus salida",$W68="Faltante sin motivo",$W68="Retenido",$W68="Excedente surtido",$W68="Excedente cargado",AND(ISNUMBER($H68),ISNUMBER('Catálogos y parámetros'!$B$4),$H68&gt;'Catálogos y parámetros'!$B$4)),"Rojo",IF(OR($W68="Liberación registrada",$W68="Salida registrada"),"Verde","Amarillo"))),"")</f>
        <v/>
      </c>
    </row>
    <row r="69">
      <c r="A69" s="17" t="n"/>
      <c r="B69" s="18" t="n"/>
      <c r="C69" s="18" t="n"/>
      <c r="D69" s="19" t="n"/>
      <c r="E69" s="20" t="n"/>
      <c r="F69" s="20" t="n"/>
      <c r="G69" s="20" t="n"/>
      <c r="H69" s="21">
        <f>IFERROR(IF(OR($E69="",NOT(ISNUMBER($E69)),$G69="",NOT(ISNUMBER($G69))),"",MAX(0,$E69-$G69)),"")</f>
        <v/>
      </c>
      <c r="I69" s="21">
        <f>IFERROR(IF(OR($E69="",NOT(ISNUMBER($E69)),$F69="",NOT(ISNUMBER($F69))),"",MAX(0,$E69-$F69)),"")</f>
        <v/>
      </c>
      <c r="J69" s="22" t="n"/>
      <c r="K69" s="18" t="n"/>
      <c r="L69" s="19" t="n"/>
      <c r="M69" s="23" t="n"/>
      <c r="N69" s="23" t="n"/>
      <c r="O69" s="23" t="n"/>
      <c r="P69" s="23" t="n"/>
      <c r="Q69" s="22" t="n"/>
      <c r="R69" s="22" t="n"/>
      <c r="S69" s="22" t="n"/>
      <c r="T69" s="19" t="n"/>
      <c r="U69" s="19" t="n"/>
      <c r="V69" s="24">
        <f>IFERROR(IF(OR($M69="",NOT(ISNUMBER($M69)),$N69="",NOT(ISNUMBER($N69))),"",IF($N69&lt;$M69,"Revisar fecha/hora",$N69-$M69)),"")</f>
        <v/>
      </c>
      <c r="W69" s="25">
        <f>IFERROR(IF(COUNTA($A69:$G69,$J69:$U69)=0,"",IF(OR($A69="",$B69="",$C69="",$D69="",$E69="",$F69="",$G69="",$J69="",$K69="",$L69="",$Q69="",$R69="",$S69="",NOT(ISNUMBER($A69)),NOT(ISNUMBER($E69)),NOT(ISNUMBER($F69)),NOT(ISNUMBER($G69))),"Datos incompletos",IF(AND(OR($R69="En carga",$R69="Carga parcial",$R69="Cargado"),OR($M69="",NOT(ISNUMBER($M69)))),"Datos incompletos",IF(AND($R69="Cargado",OR($N69="",NOT(ISNUMBER($N69)))),"Datos incompletos",IF(AND($M69&lt;&gt;"",$N69&lt;&gt;"",OR(NOT(ISNUMBER($M69)),NOT(ISNUMBER($N69)))),"Revisar fecha/hora",IF(AND(ISNUMBER($M69),ISNUMBER($N69),$N69&lt;$M69),"Revisar fecha/hora",IF(AND($S69="Salió",OR($P69="",NOT(ISNUMBER($P69)))),"Datos incompletos",IF(AND($P69&lt;&gt;"",$S69&lt;&gt;"Salió"),"Revisar estatus salida",IF($F69&gt;$E69,"Excedente surtido",IF($G69&gt;$E69,"Excedente cargado",IF(AND(ISNUMBER($H69),$H69&gt;0,$T69=""),"Faltante sin motivo",IF(AND(ISNUMBER($H69),$H69&gt;0),"Con faltantes",IF($S69="Retenido","Retenido",IF(AND($Q69="Surtido",$R69="Cargado",$S69="Salió"),"Salida registrada",IF(AND($Q69="Surtido",$R69="Cargado",$S69="Liberado"),"Liberación registrada","En proceso"))))))))))))))),"")</f>
        <v/>
      </c>
      <c r="X69" s="26">
        <f>IFERROR(IF($W69="","",IF(OR($W69="Datos incompletos",$W69="Revisar fecha/hora",$W69="Revisar estatus salida",$W69="Faltante sin motivo",$W69="Retenido",$W69="Excedente surtido",$W69="Excedente cargado",AND(ISNUMBER($H69),ISNUMBER('Catálogos y parámetros'!$B$4),$H69&gt;'Catálogos y parámetros'!$B$4)),"Rojo",IF(OR($W69="Liberación registrada",$W69="Salida registrada"),"Verde","Amarillo"))),"")</f>
        <v/>
      </c>
    </row>
    <row r="70">
      <c r="A70" s="17" t="n"/>
      <c r="B70" s="18" t="n"/>
      <c r="C70" s="18" t="n"/>
      <c r="D70" s="19" t="n"/>
      <c r="E70" s="20" t="n"/>
      <c r="F70" s="20" t="n"/>
      <c r="G70" s="20" t="n"/>
      <c r="H70" s="21">
        <f>IFERROR(IF(OR($E70="",NOT(ISNUMBER($E70)),$G70="",NOT(ISNUMBER($G70))),"",MAX(0,$E70-$G70)),"")</f>
        <v/>
      </c>
      <c r="I70" s="21">
        <f>IFERROR(IF(OR($E70="",NOT(ISNUMBER($E70)),$F70="",NOT(ISNUMBER($F70))),"",MAX(0,$E70-$F70)),"")</f>
        <v/>
      </c>
      <c r="J70" s="22" t="n"/>
      <c r="K70" s="18" t="n"/>
      <c r="L70" s="19" t="n"/>
      <c r="M70" s="23" t="n"/>
      <c r="N70" s="23" t="n"/>
      <c r="O70" s="23" t="n"/>
      <c r="P70" s="23" t="n"/>
      <c r="Q70" s="22" t="n"/>
      <c r="R70" s="22" t="n"/>
      <c r="S70" s="22" t="n"/>
      <c r="T70" s="19" t="n"/>
      <c r="U70" s="19" t="n"/>
      <c r="V70" s="24">
        <f>IFERROR(IF(OR($M70="",NOT(ISNUMBER($M70)),$N70="",NOT(ISNUMBER($N70))),"",IF($N70&lt;$M70,"Revisar fecha/hora",$N70-$M70)),"")</f>
        <v/>
      </c>
      <c r="W70" s="25">
        <f>IFERROR(IF(COUNTA($A70:$G70,$J70:$U70)=0,"",IF(OR($A70="",$B70="",$C70="",$D70="",$E70="",$F70="",$G70="",$J70="",$K70="",$L70="",$Q70="",$R70="",$S70="",NOT(ISNUMBER($A70)),NOT(ISNUMBER($E70)),NOT(ISNUMBER($F70)),NOT(ISNUMBER($G70))),"Datos incompletos",IF(AND(OR($R70="En carga",$R70="Carga parcial",$R70="Cargado"),OR($M70="",NOT(ISNUMBER($M70)))),"Datos incompletos",IF(AND($R70="Cargado",OR($N70="",NOT(ISNUMBER($N70)))),"Datos incompletos",IF(AND($M70&lt;&gt;"",$N70&lt;&gt;"",OR(NOT(ISNUMBER($M70)),NOT(ISNUMBER($N70)))),"Revisar fecha/hora",IF(AND(ISNUMBER($M70),ISNUMBER($N70),$N70&lt;$M70),"Revisar fecha/hora",IF(AND($S70="Salió",OR($P70="",NOT(ISNUMBER($P70)))),"Datos incompletos",IF(AND($P70&lt;&gt;"",$S70&lt;&gt;"Salió"),"Revisar estatus salida",IF($F70&gt;$E70,"Excedente surtido",IF($G70&gt;$E70,"Excedente cargado",IF(AND(ISNUMBER($H70),$H70&gt;0,$T70=""),"Faltante sin motivo",IF(AND(ISNUMBER($H70),$H70&gt;0),"Con faltantes",IF($S70="Retenido","Retenido",IF(AND($Q70="Surtido",$R70="Cargado",$S70="Salió"),"Salida registrada",IF(AND($Q70="Surtido",$R70="Cargado",$S70="Liberado"),"Liberación registrada","En proceso"))))))))))))))),"")</f>
        <v/>
      </c>
      <c r="X70" s="26">
        <f>IFERROR(IF($W70="","",IF(OR($W70="Datos incompletos",$W70="Revisar fecha/hora",$W70="Revisar estatus salida",$W70="Faltante sin motivo",$W70="Retenido",$W70="Excedente surtido",$W70="Excedente cargado",AND(ISNUMBER($H70),ISNUMBER('Catálogos y parámetros'!$B$4),$H70&gt;'Catálogos y parámetros'!$B$4)),"Rojo",IF(OR($W70="Liberación registrada",$W70="Salida registrada"),"Verde","Amarillo"))),"")</f>
        <v/>
      </c>
    </row>
    <row r="71">
      <c r="A71" s="17" t="n"/>
      <c r="B71" s="18" t="n"/>
      <c r="C71" s="18" t="n"/>
      <c r="D71" s="19" t="n"/>
      <c r="E71" s="20" t="n"/>
      <c r="F71" s="20" t="n"/>
      <c r="G71" s="20" t="n"/>
      <c r="H71" s="21">
        <f>IFERROR(IF(OR($E71="",NOT(ISNUMBER($E71)),$G71="",NOT(ISNUMBER($G71))),"",MAX(0,$E71-$G71)),"")</f>
        <v/>
      </c>
      <c r="I71" s="21">
        <f>IFERROR(IF(OR($E71="",NOT(ISNUMBER($E71)),$F71="",NOT(ISNUMBER($F71))),"",MAX(0,$E71-$F71)),"")</f>
        <v/>
      </c>
      <c r="J71" s="22" t="n"/>
      <c r="K71" s="18" t="n"/>
      <c r="L71" s="19" t="n"/>
      <c r="M71" s="23" t="n"/>
      <c r="N71" s="23" t="n"/>
      <c r="O71" s="23" t="n"/>
      <c r="P71" s="23" t="n"/>
      <c r="Q71" s="22" t="n"/>
      <c r="R71" s="22" t="n"/>
      <c r="S71" s="22" t="n"/>
      <c r="T71" s="19" t="n"/>
      <c r="U71" s="19" t="n"/>
      <c r="V71" s="24">
        <f>IFERROR(IF(OR($M71="",NOT(ISNUMBER($M71)),$N71="",NOT(ISNUMBER($N71))),"",IF($N71&lt;$M71,"Revisar fecha/hora",$N71-$M71)),"")</f>
        <v/>
      </c>
      <c r="W71" s="25">
        <f>IFERROR(IF(COUNTA($A71:$G71,$J71:$U71)=0,"",IF(OR($A71="",$B71="",$C71="",$D71="",$E71="",$F71="",$G71="",$J71="",$K71="",$L71="",$Q71="",$R71="",$S71="",NOT(ISNUMBER($A71)),NOT(ISNUMBER($E71)),NOT(ISNUMBER($F71)),NOT(ISNUMBER($G71))),"Datos incompletos",IF(AND(OR($R71="En carga",$R71="Carga parcial",$R71="Cargado"),OR($M71="",NOT(ISNUMBER($M71)))),"Datos incompletos",IF(AND($R71="Cargado",OR($N71="",NOT(ISNUMBER($N71)))),"Datos incompletos",IF(AND($M71&lt;&gt;"",$N71&lt;&gt;"",OR(NOT(ISNUMBER($M71)),NOT(ISNUMBER($N71)))),"Revisar fecha/hora",IF(AND(ISNUMBER($M71),ISNUMBER($N71),$N71&lt;$M71),"Revisar fecha/hora",IF(AND($S71="Salió",OR($P71="",NOT(ISNUMBER($P71)))),"Datos incompletos",IF(AND($P71&lt;&gt;"",$S71&lt;&gt;"Salió"),"Revisar estatus salida",IF($F71&gt;$E71,"Excedente surtido",IF($G71&gt;$E71,"Excedente cargado",IF(AND(ISNUMBER($H71),$H71&gt;0,$T71=""),"Faltante sin motivo",IF(AND(ISNUMBER($H71),$H71&gt;0),"Con faltantes",IF($S71="Retenido","Retenido",IF(AND($Q71="Surtido",$R71="Cargado",$S71="Salió"),"Salida registrada",IF(AND($Q71="Surtido",$R71="Cargado",$S71="Liberado"),"Liberación registrada","En proceso"))))))))))))))),"")</f>
        <v/>
      </c>
      <c r="X71" s="26">
        <f>IFERROR(IF($W71="","",IF(OR($W71="Datos incompletos",$W71="Revisar fecha/hora",$W71="Revisar estatus salida",$W71="Faltante sin motivo",$W71="Retenido",$W71="Excedente surtido",$W71="Excedente cargado",AND(ISNUMBER($H71),ISNUMBER('Catálogos y parámetros'!$B$4),$H71&gt;'Catálogos y parámetros'!$B$4)),"Rojo",IF(OR($W71="Liberación registrada",$W71="Salida registrada"),"Verde","Amarillo"))),"")</f>
        <v/>
      </c>
    </row>
    <row r="72">
      <c r="A72" s="17" t="n"/>
      <c r="B72" s="18" t="n"/>
      <c r="C72" s="18" t="n"/>
      <c r="D72" s="19" t="n"/>
      <c r="E72" s="20" t="n"/>
      <c r="F72" s="20" t="n"/>
      <c r="G72" s="20" t="n"/>
      <c r="H72" s="21">
        <f>IFERROR(IF(OR($E72="",NOT(ISNUMBER($E72)),$G72="",NOT(ISNUMBER($G72))),"",MAX(0,$E72-$G72)),"")</f>
        <v/>
      </c>
      <c r="I72" s="21">
        <f>IFERROR(IF(OR($E72="",NOT(ISNUMBER($E72)),$F72="",NOT(ISNUMBER($F72))),"",MAX(0,$E72-$F72)),"")</f>
        <v/>
      </c>
      <c r="J72" s="22" t="n"/>
      <c r="K72" s="18" t="n"/>
      <c r="L72" s="19" t="n"/>
      <c r="M72" s="23" t="n"/>
      <c r="N72" s="23" t="n"/>
      <c r="O72" s="23" t="n"/>
      <c r="P72" s="23" t="n"/>
      <c r="Q72" s="22" t="n"/>
      <c r="R72" s="22" t="n"/>
      <c r="S72" s="22" t="n"/>
      <c r="T72" s="19" t="n"/>
      <c r="U72" s="19" t="n"/>
      <c r="V72" s="24">
        <f>IFERROR(IF(OR($M72="",NOT(ISNUMBER($M72)),$N72="",NOT(ISNUMBER($N72))),"",IF($N72&lt;$M72,"Revisar fecha/hora",$N72-$M72)),"")</f>
        <v/>
      </c>
      <c r="W72" s="25">
        <f>IFERROR(IF(COUNTA($A72:$G72,$J72:$U72)=0,"",IF(OR($A72="",$B72="",$C72="",$D72="",$E72="",$F72="",$G72="",$J72="",$K72="",$L72="",$Q72="",$R72="",$S72="",NOT(ISNUMBER($A72)),NOT(ISNUMBER($E72)),NOT(ISNUMBER($F72)),NOT(ISNUMBER($G72))),"Datos incompletos",IF(AND(OR($R72="En carga",$R72="Carga parcial",$R72="Cargado"),OR($M72="",NOT(ISNUMBER($M72)))),"Datos incompletos",IF(AND($R72="Cargado",OR($N72="",NOT(ISNUMBER($N72)))),"Datos incompletos",IF(AND($M72&lt;&gt;"",$N72&lt;&gt;"",OR(NOT(ISNUMBER($M72)),NOT(ISNUMBER($N72)))),"Revisar fecha/hora",IF(AND(ISNUMBER($M72),ISNUMBER($N72),$N72&lt;$M72),"Revisar fecha/hora",IF(AND($S72="Salió",OR($P72="",NOT(ISNUMBER($P72)))),"Datos incompletos",IF(AND($P72&lt;&gt;"",$S72&lt;&gt;"Salió"),"Revisar estatus salida",IF($F72&gt;$E72,"Excedente surtido",IF($G72&gt;$E72,"Excedente cargado",IF(AND(ISNUMBER($H72),$H72&gt;0,$T72=""),"Faltante sin motivo",IF(AND(ISNUMBER($H72),$H72&gt;0),"Con faltantes",IF($S72="Retenido","Retenido",IF(AND($Q72="Surtido",$R72="Cargado",$S72="Salió"),"Salida registrada",IF(AND($Q72="Surtido",$R72="Cargado",$S72="Liberado"),"Liberación registrada","En proceso"))))))))))))))),"")</f>
        <v/>
      </c>
      <c r="X72" s="26">
        <f>IFERROR(IF($W72="","",IF(OR($W72="Datos incompletos",$W72="Revisar fecha/hora",$W72="Revisar estatus salida",$W72="Faltante sin motivo",$W72="Retenido",$W72="Excedente surtido",$W72="Excedente cargado",AND(ISNUMBER($H72),ISNUMBER('Catálogos y parámetros'!$B$4),$H72&gt;'Catálogos y parámetros'!$B$4)),"Rojo",IF(OR($W72="Liberación registrada",$W72="Salida registrada"),"Verde","Amarillo"))),"")</f>
        <v/>
      </c>
    </row>
    <row r="73">
      <c r="A73" s="17" t="n"/>
      <c r="B73" s="18" t="n"/>
      <c r="C73" s="18" t="n"/>
      <c r="D73" s="19" t="n"/>
      <c r="E73" s="20" t="n"/>
      <c r="F73" s="20" t="n"/>
      <c r="G73" s="20" t="n"/>
      <c r="H73" s="21">
        <f>IFERROR(IF(OR($E73="",NOT(ISNUMBER($E73)),$G73="",NOT(ISNUMBER($G73))),"",MAX(0,$E73-$G73)),"")</f>
        <v/>
      </c>
      <c r="I73" s="21">
        <f>IFERROR(IF(OR($E73="",NOT(ISNUMBER($E73)),$F73="",NOT(ISNUMBER($F73))),"",MAX(0,$E73-$F73)),"")</f>
        <v/>
      </c>
      <c r="J73" s="22" t="n"/>
      <c r="K73" s="18" t="n"/>
      <c r="L73" s="19" t="n"/>
      <c r="M73" s="23" t="n"/>
      <c r="N73" s="23" t="n"/>
      <c r="O73" s="23" t="n"/>
      <c r="P73" s="23" t="n"/>
      <c r="Q73" s="22" t="n"/>
      <c r="R73" s="22" t="n"/>
      <c r="S73" s="22" t="n"/>
      <c r="T73" s="19" t="n"/>
      <c r="U73" s="19" t="n"/>
      <c r="V73" s="24">
        <f>IFERROR(IF(OR($M73="",NOT(ISNUMBER($M73)),$N73="",NOT(ISNUMBER($N73))),"",IF($N73&lt;$M73,"Revisar fecha/hora",$N73-$M73)),"")</f>
        <v/>
      </c>
      <c r="W73" s="25">
        <f>IFERROR(IF(COUNTA($A73:$G73,$J73:$U73)=0,"",IF(OR($A73="",$B73="",$C73="",$D73="",$E73="",$F73="",$G73="",$J73="",$K73="",$L73="",$Q73="",$R73="",$S73="",NOT(ISNUMBER($A73)),NOT(ISNUMBER($E73)),NOT(ISNUMBER($F73)),NOT(ISNUMBER($G73))),"Datos incompletos",IF(AND(OR($R73="En carga",$R73="Carga parcial",$R73="Cargado"),OR($M73="",NOT(ISNUMBER($M73)))),"Datos incompletos",IF(AND($R73="Cargado",OR($N73="",NOT(ISNUMBER($N73)))),"Datos incompletos",IF(AND($M73&lt;&gt;"",$N73&lt;&gt;"",OR(NOT(ISNUMBER($M73)),NOT(ISNUMBER($N73)))),"Revisar fecha/hora",IF(AND(ISNUMBER($M73),ISNUMBER($N73),$N73&lt;$M73),"Revisar fecha/hora",IF(AND($S73="Salió",OR($P73="",NOT(ISNUMBER($P73)))),"Datos incompletos",IF(AND($P73&lt;&gt;"",$S73&lt;&gt;"Salió"),"Revisar estatus salida",IF($F73&gt;$E73,"Excedente surtido",IF($G73&gt;$E73,"Excedente cargado",IF(AND(ISNUMBER($H73),$H73&gt;0,$T73=""),"Faltante sin motivo",IF(AND(ISNUMBER($H73),$H73&gt;0),"Con faltantes",IF($S73="Retenido","Retenido",IF(AND($Q73="Surtido",$R73="Cargado",$S73="Salió"),"Salida registrada",IF(AND($Q73="Surtido",$R73="Cargado",$S73="Liberado"),"Liberación registrada","En proceso"))))))))))))))),"")</f>
        <v/>
      </c>
      <c r="X73" s="26">
        <f>IFERROR(IF($W73="","",IF(OR($W73="Datos incompletos",$W73="Revisar fecha/hora",$W73="Revisar estatus salida",$W73="Faltante sin motivo",$W73="Retenido",$W73="Excedente surtido",$W73="Excedente cargado",AND(ISNUMBER($H73),ISNUMBER('Catálogos y parámetros'!$B$4),$H73&gt;'Catálogos y parámetros'!$B$4)),"Rojo",IF(OR($W73="Liberación registrada",$W73="Salida registrada"),"Verde","Amarillo"))),"")</f>
        <v/>
      </c>
    </row>
    <row r="74">
      <c r="A74" s="17" t="n"/>
      <c r="B74" s="18" t="n"/>
      <c r="C74" s="18" t="n"/>
      <c r="D74" s="19" t="n"/>
      <c r="E74" s="20" t="n"/>
      <c r="F74" s="20" t="n"/>
      <c r="G74" s="20" t="n"/>
      <c r="H74" s="21">
        <f>IFERROR(IF(OR($E74="",NOT(ISNUMBER($E74)),$G74="",NOT(ISNUMBER($G74))),"",MAX(0,$E74-$G74)),"")</f>
        <v/>
      </c>
      <c r="I74" s="21">
        <f>IFERROR(IF(OR($E74="",NOT(ISNUMBER($E74)),$F74="",NOT(ISNUMBER($F74))),"",MAX(0,$E74-$F74)),"")</f>
        <v/>
      </c>
      <c r="J74" s="22" t="n"/>
      <c r="K74" s="18" t="n"/>
      <c r="L74" s="19" t="n"/>
      <c r="M74" s="23" t="n"/>
      <c r="N74" s="23" t="n"/>
      <c r="O74" s="23" t="n"/>
      <c r="P74" s="23" t="n"/>
      <c r="Q74" s="22" t="n"/>
      <c r="R74" s="22" t="n"/>
      <c r="S74" s="22" t="n"/>
      <c r="T74" s="19" t="n"/>
      <c r="U74" s="19" t="n"/>
      <c r="V74" s="24">
        <f>IFERROR(IF(OR($M74="",NOT(ISNUMBER($M74)),$N74="",NOT(ISNUMBER($N74))),"",IF($N74&lt;$M74,"Revisar fecha/hora",$N74-$M74)),"")</f>
        <v/>
      </c>
      <c r="W74" s="25">
        <f>IFERROR(IF(COUNTA($A74:$G74,$J74:$U74)=0,"",IF(OR($A74="",$B74="",$C74="",$D74="",$E74="",$F74="",$G74="",$J74="",$K74="",$L74="",$Q74="",$R74="",$S74="",NOT(ISNUMBER($A74)),NOT(ISNUMBER($E74)),NOT(ISNUMBER($F74)),NOT(ISNUMBER($G74))),"Datos incompletos",IF(AND(OR($R74="En carga",$R74="Carga parcial",$R74="Cargado"),OR($M74="",NOT(ISNUMBER($M74)))),"Datos incompletos",IF(AND($R74="Cargado",OR($N74="",NOT(ISNUMBER($N74)))),"Datos incompletos",IF(AND($M74&lt;&gt;"",$N74&lt;&gt;"",OR(NOT(ISNUMBER($M74)),NOT(ISNUMBER($N74)))),"Revisar fecha/hora",IF(AND(ISNUMBER($M74),ISNUMBER($N74),$N74&lt;$M74),"Revisar fecha/hora",IF(AND($S74="Salió",OR($P74="",NOT(ISNUMBER($P74)))),"Datos incompletos",IF(AND($P74&lt;&gt;"",$S74&lt;&gt;"Salió"),"Revisar estatus salida",IF($F74&gt;$E74,"Excedente surtido",IF($G74&gt;$E74,"Excedente cargado",IF(AND(ISNUMBER($H74),$H74&gt;0,$T74=""),"Faltante sin motivo",IF(AND(ISNUMBER($H74),$H74&gt;0),"Con faltantes",IF($S74="Retenido","Retenido",IF(AND($Q74="Surtido",$R74="Cargado",$S74="Salió"),"Salida registrada",IF(AND($Q74="Surtido",$R74="Cargado",$S74="Liberado"),"Liberación registrada","En proceso"))))))))))))))),"")</f>
        <v/>
      </c>
      <c r="X74" s="26">
        <f>IFERROR(IF($W74="","",IF(OR($W74="Datos incompletos",$W74="Revisar fecha/hora",$W74="Revisar estatus salida",$W74="Faltante sin motivo",$W74="Retenido",$W74="Excedente surtido",$W74="Excedente cargado",AND(ISNUMBER($H74),ISNUMBER('Catálogos y parámetros'!$B$4),$H74&gt;'Catálogos y parámetros'!$B$4)),"Rojo",IF(OR($W74="Liberación registrada",$W74="Salida registrada"),"Verde","Amarillo"))),"")</f>
        <v/>
      </c>
    </row>
    <row r="75">
      <c r="A75" s="17" t="n"/>
      <c r="B75" s="18" t="n"/>
      <c r="C75" s="18" t="n"/>
      <c r="D75" s="19" t="n"/>
      <c r="E75" s="20" t="n"/>
      <c r="F75" s="20" t="n"/>
      <c r="G75" s="20" t="n"/>
      <c r="H75" s="21">
        <f>IFERROR(IF(OR($E75="",NOT(ISNUMBER($E75)),$G75="",NOT(ISNUMBER($G75))),"",MAX(0,$E75-$G75)),"")</f>
        <v/>
      </c>
      <c r="I75" s="21">
        <f>IFERROR(IF(OR($E75="",NOT(ISNUMBER($E75)),$F75="",NOT(ISNUMBER($F75))),"",MAX(0,$E75-$F75)),"")</f>
        <v/>
      </c>
      <c r="J75" s="22" t="n"/>
      <c r="K75" s="18" t="n"/>
      <c r="L75" s="19" t="n"/>
      <c r="M75" s="23" t="n"/>
      <c r="N75" s="23" t="n"/>
      <c r="O75" s="23" t="n"/>
      <c r="P75" s="23" t="n"/>
      <c r="Q75" s="22" t="n"/>
      <c r="R75" s="22" t="n"/>
      <c r="S75" s="22" t="n"/>
      <c r="T75" s="19" t="n"/>
      <c r="U75" s="19" t="n"/>
      <c r="V75" s="24">
        <f>IFERROR(IF(OR($M75="",NOT(ISNUMBER($M75)),$N75="",NOT(ISNUMBER($N75))),"",IF($N75&lt;$M75,"Revisar fecha/hora",$N75-$M75)),"")</f>
        <v/>
      </c>
      <c r="W75" s="25">
        <f>IFERROR(IF(COUNTA($A75:$G75,$J75:$U75)=0,"",IF(OR($A75="",$B75="",$C75="",$D75="",$E75="",$F75="",$G75="",$J75="",$K75="",$L75="",$Q75="",$R75="",$S75="",NOT(ISNUMBER($A75)),NOT(ISNUMBER($E75)),NOT(ISNUMBER($F75)),NOT(ISNUMBER($G75))),"Datos incompletos",IF(AND(OR($R75="En carga",$R75="Carga parcial",$R75="Cargado"),OR($M75="",NOT(ISNUMBER($M75)))),"Datos incompletos",IF(AND($R75="Cargado",OR($N75="",NOT(ISNUMBER($N75)))),"Datos incompletos",IF(AND($M75&lt;&gt;"",$N75&lt;&gt;"",OR(NOT(ISNUMBER($M75)),NOT(ISNUMBER($N75)))),"Revisar fecha/hora",IF(AND(ISNUMBER($M75),ISNUMBER($N75),$N75&lt;$M75),"Revisar fecha/hora",IF(AND($S75="Salió",OR($P75="",NOT(ISNUMBER($P75)))),"Datos incompletos",IF(AND($P75&lt;&gt;"",$S75&lt;&gt;"Salió"),"Revisar estatus salida",IF($F75&gt;$E75,"Excedente surtido",IF($G75&gt;$E75,"Excedente cargado",IF(AND(ISNUMBER($H75),$H75&gt;0,$T75=""),"Faltante sin motivo",IF(AND(ISNUMBER($H75),$H75&gt;0),"Con faltantes",IF($S75="Retenido","Retenido",IF(AND($Q75="Surtido",$R75="Cargado",$S75="Salió"),"Salida registrada",IF(AND($Q75="Surtido",$R75="Cargado",$S75="Liberado"),"Liberación registrada","En proceso"))))))))))))))),"")</f>
        <v/>
      </c>
      <c r="X75" s="26">
        <f>IFERROR(IF($W75="","",IF(OR($W75="Datos incompletos",$W75="Revisar fecha/hora",$W75="Revisar estatus salida",$W75="Faltante sin motivo",$W75="Retenido",$W75="Excedente surtido",$W75="Excedente cargado",AND(ISNUMBER($H75),ISNUMBER('Catálogos y parámetros'!$B$4),$H75&gt;'Catálogos y parámetros'!$B$4)),"Rojo",IF(OR($W75="Liberación registrada",$W75="Salida registrada"),"Verde","Amarillo"))),"")</f>
        <v/>
      </c>
    </row>
    <row r="76">
      <c r="A76" s="17" t="n"/>
      <c r="B76" s="18" t="n"/>
      <c r="C76" s="18" t="n"/>
      <c r="D76" s="19" t="n"/>
      <c r="E76" s="20" t="n"/>
      <c r="F76" s="20" t="n"/>
      <c r="G76" s="20" t="n"/>
      <c r="H76" s="21">
        <f>IFERROR(IF(OR($E76="",NOT(ISNUMBER($E76)),$G76="",NOT(ISNUMBER($G76))),"",MAX(0,$E76-$G76)),"")</f>
        <v/>
      </c>
      <c r="I76" s="21">
        <f>IFERROR(IF(OR($E76="",NOT(ISNUMBER($E76)),$F76="",NOT(ISNUMBER($F76))),"",MAX(0,$E76-$F76)),"")</f>
        <v/>
      </c>
      <c r="J76" s="22" t="n"/>
      <c r="K76" s="18" t="n"/>
      <c r="L76" s="19" t="n"/>
      <c r="M76" s="23" t="n"/>
      <c r="N76" s="23" t="n"/>
      <c r="O76" s="23" t="n"/>
      <c r="P76" s="23" t="n"/>
      <c r="Q76" s="22" t="n"/>
      <c r="R76" s="22" t="n"/>
      <c r="S76" s="22" t="n"/>
      <c r="T76" s="19" t="n"/>
      <c r="U76" s="19" t="n"/>
      <c r="V76" s="24">
        <f>IFERROR(IF(OR($M76="",NOT(ISNUMBER($M76)),$N76="",NOT(ISNUMBER($N76))),"",IF($N76&lt;$M76,"Revisar fecha/hora",$N76-$M76)),"")</f>
        <v/>
      </c>
      <c r="W76" s="25">
        <f>IFERROR(IF(COUNTA($A76:$G76,$J76:$U76)=0,"",IF(OR($A76="",$B76="",$C76="",$D76="",$E76="",$F76="",$G76="",$J76="",$K76="",$L76="",$Q76="",$R76="",$S76="",NOT(ISNUMBER($A76)),NOT(ISNUMBER($E76)),NOT(ISNUMBER($F76)),NOT(ISNUMBER($G76))),"Datos incompletos",IF(AND(OR($R76="En carga",$R76="Carga parcial",$R76="Cargado"),OR($M76="",NOT(ISNUMBER($M76)))),"Datos incompletos",IF(AND($R76="Cargado",OR($N76="",NOT(ISNUMBER($N76)))),"Datos incompletos",IF(AND($M76&lt;&gt;"",$N76&lt;&gt;"",OR(NOT(ISNUMBER($M76)),NOT(ISNUMBER($N76)))),"Revisar fecha/hora",IF(AND(ISNUMBER($M76),ISNUMBER($N76),$N76&lt;$M76),"Revisar fecha/hora",IF(AND($S76="Salió",OR($P76="",NOT(ISNUMBER($P76)))),"Datos incompletos",IF(AND($P76&lt;&gt;"",$S76&lt;&gt;"Salió"),"Revisar estatus salida",IF($F76&gt;$E76,"Excedente surtido",IF($G76&gt;$E76,"Excedente cargado",IF(AND(ISNUMBER($H76),$H76&gt;0,$T76=""),"Faltante sin motivo",IF(AND(ISNUMBER($H76),$H76&gt;0),"Con faltantes",IF($S76="Retenido","Retenido",IF(AND($Q76="Surtido",$R76="Cargado",$S76="Salió"),"Salida registrada",IF(AND($Q76="Surtido",$R76="Cargado",$S76="Liberado"),"Liberación registrada","En proceso"))))))))))))))),"")</f>
        <v/>
      </c>
      <c r="X76" s="26">
        <f>IFERROR(IF($W76="","",IF(OR($W76="Datos incompletos",$W76="Revisar fecha/hora",$W76="Revisar estatus salida",$W76="Faltante sin motivo",$W76="Retenido",$W76="Excedente surtido",$W76="Excedente cargado",AND(ISNUMBER($H76),ISNUMBER('Catálogos y parámetros'!$B$4),$H76&gt;'Catálogos y parámetros'!$B$4)),"Rojo",IF(OR($W76="Liberación registrada",$W76="Salida registrada"),"Verde","Amarillo"))),"")</f>
        <v/>
      </c>
    </row>
    <row r="77">
      <c r="A77" s="17" t="n"/>
      <c r="B77" s="18" t="n"/>
      <c r="C77" s="18" t="n"/>
      <c r="D77" s="19" t="n"/>
      <c r="E77" s="20" t="n"/>
      <c r="F77" s="20" t="n"/>
      <c r="G77" s="20" t="n"/>
      <c r="H77" s="21">
        <f>IFERROR(IF(OR($E77="",NOT(ISNUMBER($E77)),$G77="",NOT(ISNUMBER($G77))),"",MAX(0,$E77-$G77)),"")</f>
        <v/>
      </c>
      <c r="I77" s="21">
        <f>IFERROR(IF(OR($E77="",NOT(ISNUMBER($E77)),$F77="",NOT(ISNUMBER($F77))),"",MAX(0,$E77-$F77)),"")</f>
        <v/>
      </c>
      <c r="J77" s="22" t="n"/>
      <c r="K77" s="18" t="n"/>
      <c r="L77" s="19" t="n"/>
      <c r="M77" s="23" t="n"/>
      <c r="N77" s="23" t="n"/>
      <c r="O77" s="23" t="n"/>
      <c r="P77" s="23" t="n"/>
      <c r="Q77" s="22" t="n"/>
      <c r="R77" s="22" t="n"/>
      <c r="S77" s="22" t="n"/>
      <c r="T77" s="19" t="n"/>
      <c r="U77" s="19" t="n"/>
      <c r="V77" s="24">
        <f>IFERROR(IF(OR($M77="",NOT(ISNUMBER($M77)),$N77="",NOT(ISNUMBER($N77))),"",IF($N77&lt;$M77,"Revisar fecha/hora",$N77-$M77)),"")</f>
        <v/>
      </c>
      <c r="W77" s="25">
        <f>IFERROR(IF(COUNTA($A77:$G77,$J77:$U77)=0,"",IF(OR($A77="",$B77="",$C77="",$D77="",$E77="",$F77="",$G77="",$J77="",$K77="",$L77="",$Q77="",$R77="",$S77="",NOT(ISNUMBER($A77)),NOT(ISNUMBER($E77)),NOT(ISNUMBER($F77)),NOT(ISNUMBER($G77))),"Datos incompletos",IF(AND(OR($R77="En carga",$R77="Carga parcial",$R77="Cargado"),OR($M77="",NOT(ISNUMBER($M77)))),"Datos incompletos",IF(AND($R77="Cargado",OR($N77="",NOT(ISNUMBER($N77)))),"Datos incompletos",IF(AND($M77&lt;&gt;"",$N77&lt;&gt;"",OR(NOT(ISNUMBER($M77)),NOT(ISNUMBER($N77)))),"Revisar fecha/hora",IF(AND(ISNUMBER($M77),ISNUMBER($N77),$N77&lt;$M77),"Revisar fecha/hora",IF(AND($S77="Salió",OR($P77="",NOT(ISNUMBER($P77)))),"Datos incompletos",IF(AND($P77&lt;&gt;"",$S77&lt;&gt;"Salió"),"Revisar estatus salida",IF($F77&gt;$E77,"Excedente surtido",IF($G77&gt;$E77,"Excedente cargado",IF(AND(ISNUMBER($H77),$H77&gt;0,$T77=""),"Faltante sin motivo",IF(AND(ISNUMBER($H77),$H77&gt;0),"Con faltantes",IF($S77="Retenido","Retenido",IF(AND($Q77="Surtido",$R77="Cargado",$S77="Salió"),"Salida registrada",IF(AND($Q77="Surtido",$R77="Cargado",$S77="Liberado"),"Liberación registrada","En proceso"))))))))))))))),"")</f>
        <v/>
      </c>
      <c r="X77" s="26">
        <f>IFERROR(IF($W77="","",IF(OR($W77="Datos incompletos",$W77="Revisar fecha/hora",$W77="Revisar estatus salida",$W77="Faltante sin motivo",$W77="Retenido",$W77="Excedente surtido",$W77="Excedente cargado",AND(ISNUMBER($H77),ISNUMBER('Catálogos y parámetros'!$B$4),$H77&gt;'Catálogos y parámetros'!$B$4)),"Rojo",IF(OR($W77="Liberación registrada",$W77="Salida registrada"),"Verde","Amarillo"))),"")</f>
        <v/>
      </c>
    </row>
    <row r="78">
      <c r="A78" s="17" t="n"/>
      <c r="B78" s="18" t="n"/>
      <c r="C78" s="18" t="n"/>
      <c r="D78" s="19" t="n"/>
      <c r="E78" s="20" t="n"/>
      <c r="F78" s="20" t="n"/>
      <c r="G78" s="20" t="n"/>
      <c r="H78" s="21">
        <f>IFERROR(IF(OR($E78="",NOT(ISNUMBER($E78)),$G78="",NOT(ISNUMBER($G78))),"",MAX(0,$E78-$G78)),"")</f>
        <v/>
      </c>
      <c r="I78" s="21">
        <f>IFERROR(IF(OR($E78="",NOT(ISNUMBER($E78)),$F78="",NOT(ISNUMBER($F78))),"",MAX(0,$E78-$F78)),"")</f>
        <v/>
      </c>
      <c r="J78" s="22" t="n"/>
      <c r="K78" s="18" t="n"/>
      <c r="L78" s="19" t="n"/>
      <c r="M78" s="23" t="n"/>
      <c r="N78" s="23" t="n"/>
      <c r="O78" s="23" t="n"/>
      <c r="P78" s="23" t="n"/>
      <c r="Q78" s="22" t="n"/>
      <c r="R78" s="22" t="n"/>
      <c r="S78" s="22" t="n"/>
      <c r="T78" s="19" t="n"/>
      <c r="U78" s="19" t="n"/>
      <c r="V78" s="24">
        <f>IFERROR(IF(OR($M78="",NOT(ISNUMBER($M78)),$N78="",NOT(ISNUMBER($N78))),"",IF($N78&lt;$M78,"Revisar fecha/hora",$N78-$M78)),"")</f>
        <v/>
      </c>
      <c r="W78" s="25">
        <f>IFERROR(IF(COUNTA($A78:$G78,$J78:$U78)=0,"",IF(OR($A78="",$B78="",$C78="",$D78="",$E78="",$F78="",$G78="",$J78="",$K78="",$L78="",$Q78="",$R78="",$S78="",NOT(ISNUMBER($A78)),NOT(ISNUMBER($E78)),NOT(ISNUMBER($F78)),NOT(ISNUMBER($G78))),"Datos incompletos",IF(AND(OR($R78="En carga",$R78="Carga parcial",$R78="Cargado"),OR($M78="",NOT(ISNUMBER($M78)))),"Datos incompletos",IF(AND($R78="Cargado",OR($N78="",NOT(ISNUMBER($N78)))),"Datos incompletos",IF(AND($M78&lt;&gt;"",$N78&lt;&gt;"",OR(NOT(ISNUMBER($M78)),NOT(ISNUMBER($N78)))),"Revisar fecha/hora",IF(AND(ISNUMBER($M78),ISNUMBER($N78),$N78&lt;$M78),"Revisar fecha/hora",IF(AND($S78="Salió",OR($P78="",NOT(ISNUMBER($P78)))),"Datos incompletos",IF(AND($P78&lt;&gt;"",$S78&lt;&gt;"Salió"),"Revisar estatus salida",IF($F78&gt;$E78,"Excedente surtido",IF($G78&gt;$E78,"Excedente cargado",IF(AND(ISNUMBER($H78),$H78&gt;0,$T78=""),"Faltante sin motivo",IF(AND(ISNUMBER($H78),$H78&gt;0),"Con faltantes",IF($S78="Retenido","Retenido",IF(AND($Q78="Surtido",$R78="Cargado",$S78="Salió"),"Salida registrada",IF(AND($Q78="Surtido",$R78="Cargado",$S78="Liberado"),"Liberación registrada","En proceso"))))))))))))))),"")</f>
        <v/>
      </c>
      <c r="X78" s="26">
        <f>IFERROR(IF($W78="","",IF(OR($W78="Datos incompletos",$W78="Revisar fecha/hora",$W78="Revisar estatus salida",$W78="Faltante sin motivo",$W78="Retenido",$W78="Excedente surtido",$W78="Excedente cargado",AND(ISNUMBER($H78),ISNUMBER('Catálogos y parámetros'!$B$4),$H78&gt;'Catálogos y parámetros'!$B$4)),"Rojo",IF(OR($W78="Liberación registrada",$W78="Salida registrada"),"Verde","Amarillo"))),"")</f>
        <v/>
      </c>
    </row>
    <row r="79">
      <c r="A79" s="17" t="n"/>
      <c r="B79" s="18" t="n"/>
      <c r="C79" s="18" t="n"/>
      <c r="D79" s="19" t="n"/>
      <c r="E79" s="20" t="n"/>
      <c r="F79" s="20" t="n"/>
      <c r="G79" s="20" t="n"/>
      <c r="H79" s="21">
        <f>IFERROR(IF(OR($E79="",NOT(ISNUMBER($E79)),$G79="",NOT(ISNUMBER($G79))),"",MAX(0,$E79-$G79)),"")</f>
        <v/>
      </c>
      <c r="I79" s="21">
        <f>IFERROR(IF(OR($E79="",NOT(ISNUMBER($E79)),$F79="",NOT(ISNUMBER($F79))),"",MAX(0,$E79-$F79)),"")</f>
        <v/>
      </c>
      <c r="J79" s="22" t="n"/>
      <c r="K79" s="18" t="n"/>
      <c r="L79" s="19" t="n"/>
      <c r="M79" s="23" t="n"/>
      <c r="N79" s="23" t="n"/>
      <c r="O79" s="23" t="n"/>
      <c r="P79" s="23" t="n"/>
      <c r="Q79" s="22" t="n"/>
      <c r="R79" s="22" t="n"/>
      <c r="S79" s="22" t="n"/>
      <c r="T79" s="19" t="n"/>
      <c r="U79" s="19" t="n"/>
      <c r="V79" s="24">
        <f>IFERROR(IF(OR($M79="",NOT(ISNUMBER($M79)),$N79="",NOT(ISNUMBER($N79))),"",IF($N79&lt;$M79,"Revisar fecha/hora",$N79-$M79)),"")</f>
        <v/>
      </c>
      <c r="W79" s="25">
        <f>IFERROR(IF(COUNTA($A79:$G79,$J79:$U79)=0,"",IF(OR($A79="",$B79="",$C79="",$D79="",$E79="",$F79="",$G79="",$J79="",$K79="",$L79="",$Q79="",$R79="",$S79="",NOT(ISNUMBER($A79)),NOT(ISNUMBER($E79)),NOT(ISNUMBER($F79)),NOT(ISNUMBER($G79))),"Datos incompletos",IF(AND(OR($R79="En carga",$R79="Carga parcial",$R79="Cargado"),OR($M79="",NOT(ISNUMBER($M79)))),"Datos incompletos",IF(AND($R79="Cargado",OR($N79="",NOT(ISNUMBER($N79)))),"Datos incompletos",IF(AND($M79&lt;&gt;"",$N79&lt;&gt;"",OR(NOT(ISNUMBER($M79)),NOT(ISNUMBER($N79)))),"Revisar fecha/hora",IF(AND(ISNUMBER($M79),ISNUMBER($N79),$N79&lt;$M79),"Revisar fecha/hora",IF(AND($S79="Salió",OR($P79="",NOT(ISNUMBER($P79)))),"Datos incompletos",IF(AND($P79&lt;&gt;"",$S79&lt;&gt;"Salió"),"Revisar estatus salida",IF($F79&gt;$E79,"Excedente surtido",IF($G79&gt;$E79,"Excedente cargado",IF(AND(ISNUMBER($H79),$H79&gt;0,$T79=""),"Faltante sin motivo",IF(AND(ISNUMBER($H79),$H79&gt;0),"Con faltantes",IF($S79="Retenido","Retenido",IF(AND($Q79="Surtido",$R79="Cargado",$S79="Salió"),"Salida registrada",IF(AND($Q79="Surtido",$R79="Cargado",$S79="Liberado"),"Liberación registrada","En proceso"))))))))))))))),"")</f>
        <v/>
      </c>
      <c r="X79" s="26">
        <f>IFERROR(IF($W79="","",IF(OR($W79="Datos incompletos",$W79="Revisar fecha/hora",$W79="Revisar estatus salida",$W79="Faltante sin motivo",$W79="Retenido",$W79="Excedente surtido",$W79="Excedente cargado",AND(ISNUMBER($H79),ISNUMBER('Catálogos y parámetros'!$B$4),$H79&gt;'Catálogos y parámetros'!$B$4)),"Rojo",IF(OR($W79="Liberación registrada",$W79="Salida registrada"),"Verde","Amarillo"))),"")</f>
        <v/>
      </c>
    </row>
    <row r="80">
      <c r="A80" s="17" t="n"/>
      <c r="B80" s="18" t="n"/>
      <c r="C80" s="18" t="n"/>
      <c r="D80" s="19" t="n"/>
      <c r="E80" s="20" t="n"/>
      <c r="F80" s="20" t="n"/>
      <c r="G80" s="20" t="n"/>
      <c r="H80" s="21">
        <f>IFERROR(IF(OR($E80="",NOT(ISNUMBER($E80)),$G80="",NOT(ISNUMBER($G80))),"",MAX(0,$E80-$G80)),"")</f>
        <v/>
      </c>
      <c r="I80" s="21">
        <f>IFERROR(IF(OR($E80="",NOT(ISNUMBER($E80)),$F80="",NOT(ISNUMBER($F80))),"",MAX(0,$E80-$F80)),"")</f>
        <v/>
      </c>
      <c r="J80" s="22" t="n"/>
      <c r="K80" s="18" t="n"/>
      <c r="L80" s="19" t="n"/>
      <c r="M80" s="23" t="n"/>
      <c r="N80" s="23" t="n"/>
      <c r="O80" s="23" t="n"/>
      <c r="P80" s="23" t="n"/>
      <c r="Q80" s="22" t="n"/>
      <c r="R80" s="22" t="n"/>
      <c r="S80" s="22" t="n"/>
      <c r="T80" s="19" t="n"/>
      <c r="U80" s="19" t="n"/>
      <c r="V80" s="24">
        <f>IFERROR(IF(OR($M80="",NOT(ISNUMBER($M80)),$N80="",NOT(ISNUMBER($N80))),"",IF($N80&lt;$M80,"Revisar fecha/hora",$N80-$M80)),"")</f>
        <v/>
      </c>
      <c r="W80" s="25">
        <f>IFERROR(IF(COUNTA($A80:$G80,$J80:$U80)=0,"",IF(OR($A80="",$B80="",$C80="",$D80="",$E80="",$F80="",$G80="",$J80="",$K80="",$L80="",$Q80="",$R80="",$S80="",NOT(ISNUMBER($A80)),NOT(ISNUMBER($E80)),NOT(ISNUMBER($F80)),NOT(ISNUMBER($G80))),"Datos incompletos",IF(AND(OR($R80="En carga",$R80="Carga parcial",$R80="Cargado"),OR($M80="",NOT(ISNUMBER($M80)))),"Datos incompletos",IF(AND($R80="Cargado",OR($N80="",NOT(ISNUMBER($N80)))),"Datos incompletos",IF(AND($M80&lt;&gt;"",$N80&lt;&gt;"",OR(NOT(ISNUMBER($M80)),NOT(ISNUMBER($N80)))),"Revisar fecha/hora",IF(AND(ISNUMBER($M80),ISNUMBER($N80),$N80&lt;$M80),"Revisar fecha/hora",IF(AND($S80="Salió",OR($P80="",NOT(ISNUMBER($P80)))),"Datos incompletos",IF(AND($P80&lt;&gt;"",$S80&lt;&gt;"Salió"),"Revisar estatus salida",IF($F80&gt;$E80,"Excedente surtido",IF($G80&gt;$E80,"Excedente cargado",IF(AND(ISNUMBER($H80),$H80&gt;0,$T80=""),"Faltante sin motivo",IF(AND(ISNUMBER($H80),$H80&gt;0),"Con faltantes",IF($S80="Retenido","Retenido",IF(AND($Q80="Surtido",$R80="Cargado",$S80="Salió"),"Salida registrada",IF(AND($Q80="Surtido",$R80="Cargado",$S80="Liberado"),"Liberación registrada","En proceso"))))))))))))))),"")</f>
        <v/>
      </c>
      <c r="X80" s="26">
        <f>IFERROR(IF($W80="","",IF(OR($W80="Datos incompletos",$W80="Revisar fecha/hora",$W80="Revisar estatus salida",$W80="Faltante sin motivo",$W80="Retenido",$W80="Excedente surtido",$W80="Excedente cargado",AND(ISNUMBER($H80),ISNUMBER('Catálogos y parámetros'!$B$4),$H80&gt;'Catálogos y parámetros'!$B$4)),"Rojo",IF(OR($W80="Liberación registrada",$W80="Salida registrada"),"Verde","Amarillo"))),"")</f>
        <v/>
      </c>
    </row>
    <row r="81">
      <c r="A81" s="17" t="n"/>
      <c r="B81" s="18" t="n"/>
      <c r="C81" s="18" t="n"/>
      <c r="D81" s="19" t="n"/>
      <c r="E81" s="20" t="n"/>
      <c r="F81" s="20" t="n"/>
      <c r="G81" s="20" t="n"/>
      <c r="H81" s="21">
        <f>IFERROR(IF(OR($E81="",NOT(ISNUMBER($E81)),$G81="",NOT(ISNUMBER($G81))),"",MAX(0,$E81-$G81)),"")</f>
        <v/>
      </c>
      <c r="I81" s="21">
        <f>IFERROR(IF(OR($E81="",NOT(ISNUMBER($E81)),$F81="",NOT(ISNUMBER($F81))),"",MAX(0,$E81-$F81)),"")</f>
        <v/>
      </c>
      <c r="J81" s="22" t="n"/>
      <c r="K81" s="18" t="n"/>
      <c r="L81" s="19" t="n"/>
      <c r="M81" s="23" t="n"/>
      <c r="N81" s="23" t="n"/>
      <c r="O81" s="23" t="n"/>
      <c r="P81" s="23" t="n"/>
      <c r="Q81" s="22" t="n"/>
      <c r="R81" s="22" t="n"/>
      <c r="S81" s="22" t="n"/>
      <c r="T81" s="19" t="n"/>
      <c r="U81" s="19" t="n"/>
      <c r="V81" s="24">
        <f>IFERROR(IF(OR($M81="",NOT(ISNUMBER($M81)),$N81="",NOT(ISNUMBER($N81))),"",IF($N81&lt;$M81,"Revisar fecha/hora",$N81-$M81)),"")</f>
        <v/>
      </c>
      <c r="W81" s="25">
        <f>IFERROR(IF(COUNTA($A81:$G81,$J81:$U81)=0,"",IF(OR($A81="",$B81="",$C81="",$D81="",$E81="",$F81="",$G81="",$J81="",$K81="",$L81="",$Q81="",$R81="",$S81="",NOT(ISNUMBER($A81)),NOT(ISNUMBER($E81)),NOT(ISNUMBER($F81)),NOT(ISNUMBER($G81))),"Datos incompletos",IF(AND(OR($R81="En carga",$R81="Carga parcial",$R81="Cargado"),OR($M81="",NOT(ISNUMBER($M81)))),"Datos incompletos",IF(AND($R81="Cargado",OR($N81="",NOT(ISNUMBER($N81)))),"Datos incompletos",IF(AND($M81&lt;&gt;"",$N81&lt;&gt;"",OR(NOT(ISNUMBER($M81)),NOT(ISNUMBER($N81)))),"Revisar fecha/hora",IF(AND(ISNUMBER($M81),ISNUMBER($N81),$N81&lt;$M81),"Revisar fecha/hora",IF(AND($S81="Salió",OR($P81="",NOT(ISNUMBER($P81)))),"Datos incompletos",IF(AND($P81&lt;&gt;"",$S81&lt;&gt;"Salió"),"Revisar estatus salida",IF($F81&gt;$E81,"Excedente surtido",IF($G81&gt;$E81,"Excedente cargado",IF(AND(ISNUMBER($H81),$H81&gt;0,$T81=""),"Faltante sin motivo",IF(AND(ISNUMBER($H81),$H81&gt;0),"Con faltantes",IF($S81="Retenido","Retenido",IF(AND($Q81="Surtido",$R81="Cargado",$S81="Salió"),"Salida registrada",IF(AND($Q81="Surtido",$R81="Cargado",$S81="Liberado"),"Liberación registrada","En proceso"))))))))))))))),"")</f>
        <v/>
      </c>
      <c r="X81" s="26">
        <f>IFERROR(IF($W81="","",IF(OR($W81="Datos incompletos",$W81="Revisar fecha/hora",$W81="Revisar estatus salida",$W81="Faltante sin motivo",$W81="Retenido",$W81="Excedente surtido",$W81="Excedente cargado",AND(ISNUMBER($H81),ISNUMBER('Catálogos y parámetros'!$B$4),$H81&gt;'Catálogos y parámetros'!$B$4)),"Rojo",IF(OR($W81="Liberación registrada",$W81="Salida registrada"),"Verde","Amarillo"))),"")</f>
        <v/>
      </c>
    </row>
    <row r="82">
      <c r="A82" s="17" t="n"/>
      <c r="B82" s="18" t="n"/>
      <c r="C82" s="18" t="n"/>
      <c r="D82" s="19" t="n"/>
      <c r="E82" s="20" t="n"/>
      <c r="F82" s="20" t="n"/>
      <c r="G82" s="20" t="n"/>
      <c r="H82" s="21">
        <f>IFERROR(IF(OR($E82="",NOT(ISNUMBER($E82)),$G82="",NOT(ISNUMBER($G82))),"",MAX(0,$E82-$G82)),"")</f>
        <v/>
      </c>
      <c r="I82" s="21">
        <f>IFERROR(IF(OR($E82="",NOT(ISNUMBER($E82)),$F82="",NOT(ISNUMBER($F82))),"",MAX(0,$E82-$F82)),"")</f>
        <v/>
      </c>
      <c r="J82" s="22" t="n"/>
      <c r="K82" s="18" t="n"/>
      <c r="L82" s="19" t="n"/>
      <c r="M82" s="23" t="n"/>
      <c r="N82" s="23" t="n"/>
      <c r="O82" s="23" t="n"/>
      <c r="P82" s="23" t="n"/>
      <c r="Q82" s="22" t="n"/>
      <c r="R82" s="22" t="n"/>
      <c r="S82" s="22" t="n"/>
      <c r="T82" s="19" t="n"/>
      <c r="U82" s="19" t="n"/>
      <c r="V82" s="24">
        <f>IFERROR(IF(OR($M82="",NOT(ISNUMBER($M82)),$N82="",NOT(ISNUMBER($N82))),"",IF($N82&lt;$M82,"Revisar fecha/hora",$N82-$M82)),"")</f>
        <v/>
      </c>
      <c r="W82" s="25">
        <f>IFERROR(IF(COUNTA($A82:$G82,$J82:$U82)=0,"",IF(OR($A82="",$B82="",$C82="",$D82="",$E82="",$F82="",$G82="",$J82="",$K82="",$L82="",$Q82="",$R82="",$S82="",NOT(ISNUMBER($A82)),NOT(ISNUMBER($E82)),NOT(ISNUMBER($F82)),NOT(ISNUMBER($G82))),"Datos incompletos",IF(AND(OR($R82="En carga",$R82="Carga parcial",$R82="Cargado"),OR($M82="",NOT(ISNUMBER($M82)))),"Datos incompletos",IF(AND($R82="Cargado",OR($N82="",NOT(ISNUMBER($N82)))),"Datos incompletos",IF(AND($M82&lt;&gt;"",$N82&lt;&gt;"",OR(NOT(ISNUMBER($M82)),NOT(ISNUMBER($N82)))),"Revisar fecha/hora",IF(AND(ISNUMBER($M82),ISNUMBER($N82),$N82&lt;$M82),"Revisar fecha/hora",IF(AND($S82="Salió",OR($P82="",NOT(ISNUMBER($P82)))),"Datos incompletos",IF(AND($P82&lt;&gt;"",$S82&lt;&gt;"Salió"),"Revisar estatus salida",IF($F82&gt;$E82,"Excedente surtido",IF($G82&gt;$E82,"Excedente cargado",IF(AND(ISNUMBER($H82),$H82&gt;0,$T82=""),"Faltante sin motivo",IF(AND(ISNUMBER($H82),$H82&gt;0),"Con faltantes",IF($S82="Retenido","Retenido",IF(AND($Q82="Surtido",$R82="Cargado",$S82="Salió"),"Salida registrada",IF(AND($Q82="Surtido",$R82="Cargado",$S82="Liberado"),"Liberación registrada","En proceso"))))))))))))))),"")</f>
        <v/>
      </c>
      <c r="X82" s="26">
        <f>IFERROR(IF($W82="","",IF(OR($W82="Datos incompletos",$W82="Revisar fecha/hora",$W82="Revisar estatus salida",$W82="Faltante sin motivo",$W82="Retenido",$W82="Excedente surtido",$W82="Excedente cargado",AND(ISNUMBER($H82),ISNUMBER('Catálogos y parámetros'!$B$4),$H82&gt;'Catálogos y parámetros'!$B$4)),"Rojo",IF(OR($W82="Liberación registrada",$W82="Salida registrada"),"Verde","Amarillo"))),"")</f>
        <v/>
      </c>
    </row>
    <row r="83">
      <c r="A83" s="17" t="n"/>
      <c r="B83" s="18" t="n"/>
      <c r="C83" s="18" t="n"/>
      <c r="D83" s="19" t="n"/>
      <c r="E83" s="20" t="n"/>
      <c r="F83" s="20" t="n"/>
      <c r="G83" s="20" t="n"/>
      <c r="H83" s="21">
        <f>IFERROR(IF(OR($E83="",NOT(ISNUMBER($E83)),$G83="",NOT(ISNUMBER($G83))),"",MAX(0,$E83-$G83)),"")</f>
        <v/>
      </c>
      <c r="I83" s="21">
        <f>IFERROR(IF(OR($E83="",NOT(ISNUMBER($E83)),$F83="",NOT(ISNUMBER($F83))),"",MAX(0,$E83-$F83)),"")</f>
        <v/>
      </c>
      <c r="J83" s="22" t="n"/>
      <c r="K83" s="18" t="n"/>
      <c r="L83" s="19" t="n"/>
      <c r="M83" s="23" t="n"/>
      <c r="N83" s="23" t="n"/>
      <c r="O83" s="23" t="n"/>
      <c r="P83" s="23" t="n"/>
      <c r="Q83" s="22" t="n"/>
      <c r="R83" s="22" t="n"/>
      <c r="S83" s="22" t="n"/>
      <c r="T83" s="19" t="n"/>
      <c r="U83" s="19" t="n"/>
      <c r="V83" s="24">
        <f>IFERROR(IF(OR($M83="",NOT(ISNUMBER($M83)),$N83="",NOT(ISNUMBER($N83))),"",IF($N83&lt;$M83,"Revisar fecha/hora",$N83-$M83)),"")</f>
        <v/>
      </c>
      <c r="W83" s="25">
        <f>IFERROR(IF(COUNTA($A83:$G83,$J83:$U83)=0,"",IF(OR($A83="",$B83="",$C83="",$D83="",$E83="",$F83="",$G83="",$J83="",$K83="",$L83="",$Q83="",$R83="",$S83="",NOT(ISNUMBER($A83)),NOT(ISNUMBER($E83)),NOT(ISNUMBER($F83)),NOT(ISNUMBER($G83))),"Datos incompletos",IF(AND(OR($R83="En carga",$R83="Carga parcial",$R83="Cargado"),OR($M83="",NOT(ISNUMBER($M83)))),"Datos incompletos",IF(AND($R83="Cargado",OR($N83="",NOT(ISNUMBER($N83)))),"Datos incompletos",IF(AND($M83&lt;&gt;"",$N83&lt;&gt;"",OR(NOT(ISNUMBER($M83)),NOT(ISNUMBER($N83)))),"Revisar fecha/hora",IF(AND(ISNUMBER($M83),ISNUMBER($N83),$N83&lt;$M83),"Revisar fecha/hora",IF(AND($S83="Salió",OR($P83="",NOT(ISNUMBER($P83)))),"Datos incompletos",IF(AND($P83&lt;&gt;"",$S83&lt;&gt;"Salió"),"Revisar estatus salida",IF($F83&gt;$E83,"Excedente surtido",IF($G83&gt;$E83,"Excedente cargado",IF(AND(ISNUMBER($H83),$H83&gt;0,$T83=""),"Faltante sin motivo",IF(AND(ISNUMBER($H83),$H83&gt;0),"Con faltantes",IF($S83="Retenido","Retenido",IF(AND($Q83="Surtido",$R83="Cargado",$S83="Salió"),"Salida registrada",IF(AND($Q83="Surtido",$R83="Cargado",$S83="Liberado"),"Liberación registrada","En proceso"))))))))))))))),"")</f>
        <v/>
      </c>
      <c r="X83" s="26">
        <f>IFERROR(IF($W83="","",IF(OR($W83="Datos incompletos",$W83="Revisar fecha/hora",$W83="Revisar estatus salida",$W83="Faltante sin motivo",$W83="Retenido",$W83="Excedente surtido",$W83="Excedente cargado",AND(ISNUMBER($H83),ISNUMBER('Catálogos y parámetros'!$B$4),$H83&gt;'Catálogos y parámetros'!$B$4)),"Rojo",IF(OR($W83="Liberación registrada",$W83="Salida registrada"),"Verde","Amarillo"))),"")</f>
        <v/>
      </c>
    </row>
    <row r="84">
      <c r="A84" s="17" t="n"/>
      <c r="B84" s="18" t="n"/>
      <c r="C84" s="18" t="n"/>
      <c r="D84" s="19" t="n"/>
      <c r="E84" s="20" t="n"/>
      <c r="F84" s="20" t="n"/>
      <c r="G84" s="20" t="n"/>
      <c r="H84" s="21">
        <f>IFERROR(IF(OR($E84="",NOT(ISNUMBER($E84)),$G84="",NOT(ISNUMBER($G84))),"",MAX(0,$E84-$G84)),"")</f>
        <v/>
      </c>
      <c r="I84" s="21">
        <f>IFERROR(IF(OR($E84="",NOT(ISNUMBER($E84)),$F84="",NOT(ISNUMBER($F84))),"",MAX(0,$E84-$F84)),"")</f>
        <v/>
      </c>
      <c r="J84" s="22" t="n"/>
      <c r="K84" s="18" t="n"/>
      <c r="L84" s="19" t="n"/>
      <c r="M84" s="23" t="n"/>
      <c r="N84" s="23" t="n"/>
      <c r="O84" s="23" t="n"/>
      <c r="P84" s="23" t="n"/>
      <c r="Q84" s="22" t="n"/>
      <c r="R84" s="22" t="n"/>
      <c r="S84" s="22" t="n"/>
      <c r="T84" s="19" t="n"/>
      <c r="U84" s="19" t="n"/>
      <c r="V84" s="24">
        <f>IFERROR(IF(OR($M84="",NOT(ISNUMBER($M84)),$N84="",NOT(ISNUMBER($N84))),"",IF($N84&lt;$M84,"Revisar fecha/hora",$N84-$M84)),"")</f>
        <v/>
      </c>
      <c r="W84" s="25">
        <f>IFERROR(IF(COUNTA($A84:$G84,$J84:$U84)=0,"",IF(OR($A84="",$B84="",$C84="",$D84="",$E84="",$F84="",$G84="",$J84="",$K84="",$L84="",$Q84="",$R84="",$S84="",NOT(ISNUMBER($A84)),NOT(ISNUMBER($E84)),NOT(ISNUMBER($F84)),NOT(ISNUMBER($G84))),"Datos incompletos",IF(AND(OR($R84="En carga",$R84="Carga parcial",$R84="Cargado"),OR($M84="",NOT(ISNUMBER($M84)))),"Datos incompletos",IF(AND($R84="Cargado",OR($N84="",NOT(ISNUMBER($N84)))),"Datos incompletos",IF(AND($M84&lt;&gt;"",$N84&lt;&gt;"",OR(NOT(ISNUMBER($M84)),NOT(ISNUMBER($N84)))),"Revisar fecha/hora",IF(AND(ISNUMBER($M84),ISNUMBER($N84),$N84&lt;$M84),"Revisar fecha/hora",IF(AND($S84="Salió",OR($P84="",NOT(ISNUMBER($P84)))),"Datos incompletos",IF(AND($P84&lt;&gt;"",$S84&lt;&gt;"Salió"),"Revisar estatus salida",IF($F84&gt;$E84,"Excedente surtido",IF($G84&gt;$E84,"Excedente cargado",IF(AND(ISNUMBER($H84),$H84&gt;0,$T84=""),"Faltante sin motivo",IF(AND(ISNUMBER($H84),$H84&gt;0),"Con faltantes",IF($S84="Retenido","Retenido",IF(AND($Q84="Surtido",$R84="Cargado",$S84="Salió"),"Salida registrada",IF(AND($Q84="Surtido",$R84="Cargado",$S84="Liberado"),"Liberación registrada","En proceso"))))))))))))))),"")</f>
        <v/>
      </c>
      <c r="X84" s="26">
        <f>IFERROR(IF($W84="","",IF(OR($W84="Datos incompletos",$W84="Revisar fecha/hora",$W84="Revisar estatus salida",$W84="Faltante sin motivo",$W84="Retenido",$W84="Excedente surtido",$W84="Excedente cargado",AND(ISNUMBER($H84),ISNUMBER('Catálogos y parámetros'!$B$4),$H84&gt;'Catálogos y parámetros'!$B$4)),"Rojo",IF(OR($W84="Liberación registrada",$W84="Salida registrada"),"Verde","Amarillo"))),"")</f>
        <v/>
      </c>
    </row>
    <row r="85">
      <c r="A85" s="17" t="n"/>
      <c r="B85" s="18" t="n"/>
      <c r="C85" s="18" t="n"/>
      <c r="D85" s="19" t="n"/>
      <c r="E85" s="20" t="n"/>
      <c r="F85" s="20" t="n"/>
      <c r="G85" s="20" t="n"/>
      <c r="H85" s="21">
        <f>IFERROR(IF(OR($E85="",NOT(ISNUMBER($E85)),$G85="",NOT(ISNUMBER($G85))),"",MAX(0,$E85-$G85)),"")</f>
        <v/>
      </c>
      <c r="I85" s="21">
        <f>IFERROR(IF(OR($E85="",NOT(ISNUMBER($E85)),$F85="",NOT(ISNUMBER($F85))),"",MAX(0,$E85-$F85)),"")</f>
        <v/>
      </c>
      <c r="J85" s="22" t="n"/>
      <c r="K85" s="18" t="n"/>
      <c r="L85" s="19" t="n"/>
      <c r="M85" s="23" t="n"/>
      <c r="N85" s="23" t="n"/>
      <c r="O85" s="23" t="n"/>
      <c r="P85" s="23" t="n"/>
      <c r="Q85" s="22" t="n"/>
      <c r="R85" s="22" t="n"/>
      <c r="S85" s="22" t="n"/>
      <c r="T85" s="19" t="n"/>
      <c r="U85" s="19" t="n"/>
      <c r="V85" s="24">
        <f>IFERROR(IF(OR($M85="",NOT(ISNUMBER($M85)),$N85="",NOT(ISNUMBER($N85))),"",IF($N85&lt;$M85,"Revisar fecha/hora",$N85-$M85)),"")</f>
        <v/>
      </c>
      <c r="W85" s="25">
        <f>IFERROR(IF(COUNTA($A85:$G85,$J85:$U85)=0,"",IF(OR($A85="",$B85="",$C85="",$D85="",$E85="",$F85="",$G85="",$J85="",$K85="",$L85="",$Q85="",$R85="",$S85="",NOT(ISNUMBER($A85)),NOT(ISNUMBER($E85)),NOT(ISNUMBER($F85)),NOT(ISNUMBER($G85))),"Datos incompletos",IF(AND(OR($R85="En carga",$R85="Carga parcial",$R85="Cargado"),OR($M85="",NOT(ISNUMBER($M85)))),"Datos incompletos",IF(AND($R85="Cargado",OR($N85="",NOT(ISNUMBER($N85)))),"Datos incompletos",IF(AND($M85&lt;&gt;"",$N85&lt;&gt;"",OR(NOT(ISNUMBER($M85)),NOT(ISNUMBER($N85)))),"Revisar fecha/hora",IF(AND(ISNUMBER($M85),ISNUMBER($N85),$N85&lt;$M85),"Revisar fecha/hora",IF(AND($S85="Salió",OR($P85="",NOT(ISNUMBER($P85)))),"Datos incompletos",IF(AND($P85&lt;&gt;"",$S85&lt;&gt;"Salió"),"Revisar estatus salida",IF($F85&gt;$E85,"Excedente surtido",IF($G85&gt;$E85,"Excedente cargado",IF(AND(ISNUMBER($H85),$H85&gt;0,$T85=""),"Faltante sin motivo",IF(AND(ISNUMBER($H85),$H85&gt;0),"Con faltantes",IF($S85="Retenido","Retenido",IF(AND($Q85="Surtido",$R85="Cargado",$S85="Salió"),"Salida registrada",IF(AND($Q85="Surtido",$R85="Cargado",$S85="Liberado"),"Liberación registrada","En proceso"))))))))))))))),"")</f>
        <v/>
      </c>
      <c r="X85" s="26">
        <f>IFERROR(IF($W85="","",IF(OR($W85="Datos incompletos",$W85="Revisar fecha/hora",$W85="Revisar estatus salida",$W85="Faltante sin motivo",$W85="Retenido",$W85="Excedente surtido",$W85="Excedente cargado",AND(ISNUMBER($H85),ISNUMBER('Catálogos y parámetros'!$B$4),$H85&gt;'Catálogos y parámetros'!$B$4)),"Rojo",IF(OR($W85="Liberación registrada",$W85="Salida registrada"),"Verde","Amarillo"))),"")</f>
        <v/>
      </c>
    </row>
    <row r="86">
      <c r="A86" s="17" t="n"/>
      <c r="B86" s="18" t="n"/>
      <c r="C86" s="18" t="n"/>
      <c r="D86" s="19" t="n"/>
      <c r="E86" s="20" t="n"/>
      <c r="F86" s="20" t="n"/>
      <c r="G86" s="20" t="n"/>
      <c r="H86" s="21">
        <f>IFERROR(IF(OR($E86="",NOT(ISNUMBER($E86)),$G86="",NOT(ISNUMBER($G86))),"",MAX(0,$E86-$G86)),"")</f>
        <v/>
      </c>
      <c r="I86" s="21">
        <f>IFERROR(IF(OR($E86="",NOT(ISNUMBER($E86)),$F86="",NOT(ISNUMBER($F86))),"",MAX(0,$E86-$F86)),"")</f>
        <v/>
      </c>
      <c r="J86" s="22" t="n"/>
      <c r="K86" s="18" t="n"/>
      <c r="L86" s="19" t="n"/>
      <c r="M86" s="23" t="n"/>
      <c r="N86" s="23" t="n"/>
      <c r="O86" s="23" t="n"/>
      <c r="P86" s="23" t="n"/>
      <c r="Q86" s="22" t="n"/>
      <c r="R86" s="22" t="n"/>
      <c r="S86" s="22" t="n"/>
      <c r="T86" s="19" t="n"/>
      <c r="U86" s="19" t="n"/>
      <c r="V86" s="24">
        <f>IFERROR(IF(OR($M86="",NOT(ISNUMBER($M86)),$N86="",NOT(ISNUMBER($N86))),"",IF($N86&lt;$M86,"Revisar fecha/hora",$N86-$M86)),"")</f>
        <v/>
      </c>
      <c r="W86" s="25">
        <f>IFERROR(IF(COUNTA($A86:$G86,$J86:$U86)=0,"",IF(OR($A86="",$B86="",$C86="",$D86="",$E86="",$F86="",$G86="",$J86="",$K86="",$L86="",$Q86="",$R86="",$S86="",NOT(ISNUMBER($A86)),NOT(ISNUMBER($E86)),NOT(ISNUMBER($F86)),NOT(ISNUMBER($G86))),"Datos incompletos",IF(AND(OR($R86="En carga",$R86="Carga parcial",$R86="Cargado"),OR($M86="",NOT(ISNUMBER($M86)))),"Datos incompletos",IF(AND($R86="Cargado",OR($N86="",NOT(ISNUMBER($N86)))),"Datos incompletos",IF(AND($M86&lt;&gt;"",$N86&lt;&gt;"",OR(NOT(ISNUMBER($M86)),NOT(ISNUMBER($N86)))),"Revisar fecha/hora",IF(AND(ISNUMBER($M86),ISNUMBER($N86),$N86&lt;$M86),"Revisar fecha/hora",IF(AND($S86="Salió",OR($P86="",NOT(ISNUMBER($P86)))),"Datos incompletos",IF(AND($P86&lt;&gt;"",$S86&lt;&gt;"Salió"),"Revisar estatus salida",IF($F86&gt;$E86,"Excedente surtido",IF($G86&gt;$E86,"Excedente cargado",IF(AND(ISNUMBER($H86),$H86&gt;0,$T86=""),"Faltante sin motivo",IF(AND(ISNUMBER($H86),$H86&gt;0),"Con faltantes",IF($S86="Retenido","Retenido",IF(AND($Q86="Surtido",$R86="Cargado",$S86="Salió"),"Salida registrada",IF(AND($Q86="Surtido",$R86="Cargado",$S86="Liberado"),"Liberación registrada","En proceso"))))))))))))))),"")</f>
        <v/>
      </c>
      <c r="X86" s="26">
        <f>IFERROR(IF($W86="","",IF(OR($W86="Datos incompletos",$W86="Revisar fecha/hora",$W86="Revisar estatus salida",$W86="Faltante sin motivo",$W86="Retenido",$W86="Excedente surtido",$W86="Excedente cargado",AND(ISNUMBER($H86),ISNUMBER('Catálogos y parámetros'!$B$4),$H86&gt;'Catálogos y parámetros'!$B$4)),"Rojo",IF(OR($W86="Liberación registrada",$W86="Salida registrada"),"Verde","Amarillo"))),"")</f>
        <v/>
      </c>
    </row>
    <row r="87">
      <c r="A87" s="17" t="n"/>
      <c r="B87" s="18" t="n"/>
      <c r="C87" s="18" t="n"/>
      <c r="D87" s="19" t="n"/>
      <c r="E87" s="20" t="n"/>
      <c r="F87" s="20" t="n"/>
      <c r="G87" s="20" t="n"/>
      <c r="H87" s="21">
        <f>IFERROR(IF(OR($E87="",NOT(ISNUMBER($E87)),$G87="",NOT(ISNUMBER($G87))),"",MAX(0,$E87-$G87)),"")</f>
        <v/>
      </c>
      <c r="I87" s="21">
        <f>IFERROR(IF(OR($E87="",NOT(ISNUMBER($E87)),$F87="",NOT(ISNUMBER($F87))),"",MAX(0,$E87-$F87)),"")</f>
        <v/>
      </c>
      <c r="J87" s="22" t="n"/>
      <c r="K87" s="18" t="n"/>
      <c r="L87" s="19" t="n"/>
      <c r="M87" s="23" t="n"/>
      <c r="N87" s="23" t="n"/>
      <c r="O87" s="23" t="n"/>
      <c r="P87" s="23" t="n"/>
      <c r="Q87" s="22" t="n"/>
      <c r="R87" s="22" t="n"/>
      <c r="S87" s="22" t="n"/>
      <c r="T87" s="19" t="n"/>
      <c r="U87" s="19" t="n"/>
      <c r="V87" s="24">
        <f>IFERROR(IF(OR($M87="",NOT(ISNUMBER($M87)),$N87="",NOT(ISNUMBER($N87))),"",IF($N87&lt;$M87,"Revisar fecha/hora",$N87-$M87)),"")</f>
        <v/>
      </c>
      <c r="W87" s="25">
        <f>IFERROR(IF(COUNTA($A87:$G87,$J87:$U87)=0,"",IF(OR($A87="",$B87="",$C87="",$D87="",$E87="",$F87="",$G87="",$J87="",$K87="",$L87="",$Q87="",$R87="",$S87="",NOT(ISNUMBER($A87)),NOT(ISNUMBER($E87)),NOT(ISNUMBER($F87)),NOT(ISNUMBER($G87))),"Datos incompletos",IF(AND(OR($R87="En carga",$R87="Carga parcial",$R87="Cargado"),OR($M87="",NOT(ISNUMBER($M87)))),"Datos incompletos",IF(AND($R87="Cargado",OR($N87="",NOT(ISNUMBER($N87)))),"Datos incompletos",IF(AND($M87&lt;&gt;"",$N87&lt;&gt;"",OR(NOT(ISNUMBER($M87)),NOT(ISNUMBER($N87)))),"Revisar fecha/hora",IF(AND(ISNUMBER($M87),ISNUMBER($N87),$N87&lt;$M87),"Revisar fecha/hora",IF(AND($S87="Salió",OR($P87="",NOT(ISNUMBER($P87)))),"Datos incompletos",IF(AND($P87&lt;&gt;"",$S87&lt;&gt;"Salió"),"Revisar estatus salida",IF($F87&gt;$E87,"Excedente surtido",IF($G87&gt;$E87,"Excedente cargado",IF(AND(ISNUMBER($H87),$H87&gt;0,$T87=""),"Faltante sin motivo",IF(AND(ISNUMBER($H87),$H87&gt;0),"Con faltantes",IF($S87="Retenido","Retenido",IF(AND($Q87="Surtido",$R87="Cargado",$S87="Salió"),"Salida registrada",IF(AND($Q87="Surtido",$R87="Cargado",$S87="Liberado"),"Liberación registrada","En proceso"))))))))))))))),"")</f>
        <v/>
      </c>
      <c r="X87" s="26">
        <f>IFERROR(IF($W87="","",IF(OR($W87="Datos incompletos",$W87="Revisar fecha/hora",$W87="Revisar estatus salida",$W87="Faltante sin motivo",$W87="Retenido",$W87="Excedente surtido",$W87="Excedente cargado",AND(ISNUMBER($H87),ISNUMBER('Catálogos y parámetros'!$B$4),$H87&gt;'Catálogos y parámetros'!$B$4)),"Rojo",IF(OR($W87="Liberación registrada",$W87="Salida registrada"),"Verde","Amarillo"))),"")</f>
        <v/>
      </c>
    </row>
    <row r="88">
      <c r="A88" s="17" t="n"/>
      <c r="B88" s="18" t="n"/>
      <c r="C88" s="18" t="n"/>
      <c r="D88" s="19" t="n"/>
      <c r="E88" s="20" t="n"/>
      <c r="F88" s="20" t="n"/>
      <c r="G88" s="20" t="n"/>
      <c r="H88" s="21">
        <f>IFERROR(IF(OR($E88="",NOT(ISNUMBER($E88)),$G88="",NOT(ISNUMBER($G88))),"",MAX(0,$E88-$G88)),"")</f>
        <v/>
      </c>
      <c r="I88" s="21">
        <f>IFERROR(IF(OR($E88="",NOT(ISNUMBER($E88)),$F88="",NOT(ISNUMBER($F88))),"",MAX(0,$E88-$F88)),"")</f>
        <v/>
      </c>
      <c r="J88" s="22" t="n"/>
      <c r="K88" s="18" t="n"/>
      <c r="L88" s="19" t="n"/>
      <c r="M88" s="23" t="n"/>
      <c r="N88" s="23" t="n"/>
      <c r="O88" s="23" t="n"/>
      <c r="P88" s="23" t="n"/>
      <c r="Q88" s="22" t="n"/>
      <c r="R88" s="22" t="n"/>
      <c r="S88" s="22" t="n"/>
      <c r="T88" s="19" t="n"/>
      <c r="U88" s="19" t="n"/>
      <c r="V88" s="24">
        <f>IFERROR(IF(OR($M88="",NOT(ISNUMBER($M88)),$N88="",NOT(ISNUMBER($N88))),"",IF($N88&lt;$M88,"Revisar fecha/hora",$N88-$M88)),"")</f>
        <v/>
      </c>
      <c r="W88" s="25">
        <f>IFERROR(IF(COUNTA($A88:$G88,$J88:$U88)=0,"",IF(OR($A88="",$B88="",$C88="",$D88="",$E88="",$F88="",$G88="",$J88="",$K88="",$L88="",$Q88="",$R88="",$S88="",NOT(ISNUMBER($A88)),NOT(ISNUMBER($E88)),NOT(ISNUMBER($F88)),NOT(ISNUMBER($G88))),"Datos incompletos",IF(AND(OR($R88="En carga",$R88="Carga parcial",$R88="Cargado"),OR($M88="",NOT(ISNUMBER($M88)))),"Datos incompletos",IF(AND($R88="Cargado",OR($N88="",NOT(ISNUMBER($N88)))),"Datos incompletos",IF(AND($M88&lt;&gt;"",$N88&lt;&gt;"",OR(NOT(ISNUMBER($M88)),NOT(ISNUMBER($N88)))),"Revisar fecha/hora",IF(AND(ISNUMBER($M88),ISNUMBER($N88),$N88&lt;$M88),"Revisar fecha/hora",IF(AND($S88="Salió",OR($P88="",NOT(ISNUMBER($P88)))),"Datos incompletos",IF(AND($P88&lt;&gt;"",$S88&lt;&gt;"Salió"),"Revisar estatus salida",IF($F88&gt;$E88,"Excedente surtido",IF($G88&gt;$E88,"Excedente cargado",IF(AND(ISNUMBER($H88),$H88&gt;0,$T88=""),"Faltante sin motivo",IF(AND(ISNUMBER($H88),$H88&gt;0),"Con faltantes",IF($S88="Retenido","Retenido",IF(AND($Q88="Surtido",$R88="Cargado",$S88="Salió"),"Salida registrada",IF(AND($Q88="Surtido",$R88="Cargado",$S88="Liberado"),"Liberación registrada","En proceso"))))))))))))))),"")</f>
        <v/>
      </c>
      <c r="X88" s="26">
        <f>IFERROR(IF($W88="","",IF(OR($W88="Datos incompletos",$W88="Revisar fecha/hora",$W88="Revisar estatus salida",$W88="Faltante sin motivo",$W88="Retenido",$W88="Excedente surtido",$W88="Excedente cargado",AND(ISNUMBER($H88),ISNUMBER('Catálogos y parámetros'!$B$4),$H88&gt;'Catálogos y parámetros'!$B$4)),"Rojo",IF(OR($W88="Liberación registrada",$W88="Salida registrada"),"Verde","Amarillo"))),"")</f>
        <v/>
      </c>
    </row>
    <row r="89">
      <c r="A89" s="17" t="n"/>
      <c r="B89" s="18" t="n"/>
      <c r="C89" s="18" t="n"/>
      <c r="D89" s="19" t="n"/>
      <c r="E89" s="20" t="n"/>
      <c r="F89" s="20" t="n"/>
      <c r="G89" s="20" t="n"/>
      <c r="H89" s="21">
        <f>IFERROR(IF(OR($E89="",NOT(ISNUMBER($E89)),$G89="",NOT(ISNUMBER($G89))),"",MAX(0,$E89-$G89)),"")</f>
        <v/>
      </c>
      <c r="I89" s="21">
        <f>IFERROR(IF(OR($E89="",NOT(ISNUMBER($E89)),$F89="",NOT(ISNUMBER($F89))),"",MAX(0,$E89-$F89)),"")</f>
        <v/>
      </c>
      <c r="J89" s="22" t="n"/>
      <c r="K89" s="18" t="n"/>
      <c r="L89" s="19" t="n"/>
      <c r="M89" s="23" t="n"/>
      <c r="N89" s="23" t="n"/>
      <c r="O89" s="23" t="n"/>
      <c r="P89" s="23" t="n"/>
      <c r="Q89" s="22" t="n"/>
      <c r="R89" s="22" t="n"/>
      <c r="S89" s="22" t="n"/>
      <c r="T89" s="19" t="n"/>
      <c r="U89" s="19" t="n"/>
      <c r="V89" s="24">
        <f>IFERROR(IF(OR($M89="",NOT(ISNUMBER($M89)),$N89="",NOT(ISNUMBER($N89))),"",IF($N89&lt;$M89,"Revisar fecha/hora",$N89-$M89)),"")</f>
        <v/>
      </c>
      <c r="W89" s="25">
        <f>IFERROR(IF(COUNTA($A89:$G89,$J89:$U89)=0,"",IF(OR($A89="",$B89="",$C89="",$D89="",$E89="",$F89="",$G89="",$J89="",$K89="",$L89="",$Q89="",$R89="",$S89="",NOT(ISNUMBER($A89)),NOT(ISNUMBER($E89)),NOT(ISNUMBER($F89)),NOT(ISNUMBER($G89))),"Datos incompletos",IF(AND(OR($R89="En carga",$R89="Carga parcial",$R89="Cargado"),OR($M89="",NOT(ISNUMBER($M89)))),"Datos incompletos",IF(AND($R89="Cargado",OR($N89="",NOT(ISNUMBER($N89)))),"Datos incompletos",IF(AND($M89&lt;&gt;"",$N89&lt;&gt;"",OR(NOT(ISNUMBER($M89)),NOT(ISNUMBER($N89)))),"Revisar fecha/hora",IF(AND(ISNUMBER($M89),ISNUMBER($N89),$N89&lt;$M89),"Revisar fecha/hora",IF(AND($S89="Salió",OR($P89="",NOT(ISNUMBER($P89)))),"Datos incompletos",IF(AND($P89&lt;&gt;"",$S89&lt;&gt;"Salió"),"Revisar estatus salida",IF($F89&gt;$E89,"Excedente surtido",IF($G89&gt;$E89,"Excedente cargado",IF(AND(ISNUMBER($H89),$H89&gt;0,$T89=""),"Faltante sin motivo",IF(AND(ISNUMBER($H89),$H89&gt;0),"Con faltantes",IF($S89="Retenido","Retenido",IF(AND($Q89="Surtido",$R89="Cargado",$S89="Salió"),"Salida registrada",IF(AND($Q89="Surtido",$R89="Cargado",$S89="Liberado"),"Liberación registrada","En proceso"))))))))))))))),"")</f>
        <v/>
      </c>
      <c r="X89" s="26">
        <f>IFERROR(IF($W89="","",IF(OR($W89="Datos incompletos",$W89="Revisar fecha/hora",$W89="Revisar estatus salida",$W89="Faltante sin motivo",$W89="Retenido",$W89="Excedente surtido",$W89="Excedente cargado",AND(ISNUMBER($H89),ISNUMBER('Catálogos y parámetros'!$B$4),$H89&gt;'Catálogos y parámetros'!$B$4)),"Rojo",IF(OR($W89="Liberación registrada",$W89="Salida registrada"),"Verde","Amarillo"))),"")</f>
        <v/>
      </c>
    </row>
    <row r="90">
      <c r="A90" s="17" t="n"/>
      <c r="B90" s="18" t="n"/>
      <c r="C90" s="18" t="n"/>
      <c r="D90" s="19" t="n"/>
      <c r="E90" s="20" t="n"/>
      <c r="F90" s="20" t="n"/>
      <c r="G90" s="20" t="n"/>
      <c r="H90" s="21">
        <f>IFERROR(IF(OR($E90="",NOT(ISNUMBER($E90)),$G90="",NOT(ISNUMBER($G90))),"",MAX(0,$E90-$G90)),"")</f>
        <v/>
      </c>
      <c r="I90" s="21">
        <f>IFERROR(IF(OR($E90="",NOT(ISNUMBER($E90)),$F90="",NOT(ISNUMBER($F90))),"",MAX(0,$E90-$F90)),"")</f>
        <v/>
      </c>
      <c r="J90" s="22" t="n"/>
      <c r="K90" s="18" t="n"/>
      <c r="L90" s="19" t="n"/>
      <c r="M90" s="23" t="n"/>
      <c r="N90" s="23" t="n"/>
      <c r="O90" s="23" t="n"/>
      <c r="P90" s="23" t="n"/>
      <c r="Q90" s="22" t="n"/>
      <c r="R90" s="22" t="n"/>
      <c r="S90" s="22" t="n"/>
      <c r="T90" s="19" t="n"/>
      <c r="U90" s="19" t="n"/>
      <c r="V90" s="24">
        <f>IFERROR(IF(OR($M90="",NOT(ISNUMBER($M90)),$N90="",NOT(ISNUMBER($N90))),"",IF($N90&lt;$M90,"Revisar fecha/hora",$N90-$M90)),"")</f>
        <v/>
      </c>
      <c r="W90" s="25">
        <f>IFERROR(IF(COUNTA($A90:$G90,$J90:$U90)=0,"",IF(OR($A90="",$B90="",$C90="",$D90="",$E90="",$F90="",$G90="",$J90="",$K90="",$L90="",$Q90="",$R90="",$S90="",NOT(ISNUMBER($A90)),NOT(ISNUMBER($E90)),NOT(ISNUMBER($F90)),NOT(ISNUMBER($G90))),"Datos incompletos",IF(AND(OR($R90="En carga",$R90="Carga parcial",$R90="Cargado"),OR($M90="",NOT(ISNUMBER($M90)))),"Datos incompletos",IF(AND($R90="Cargado",OR($N90="",NOT(ISNUMBER($N90)))),"Datos incompletos",IF(AND($M90&lt;&gt;"",$N90&lt;&gt;"",OR(NOT(ISNUMBER($M90)),NOT(ISNUMBER($N90)))),"Revisar fecha/hora",IF(AND(ISNUMBER($M90),ISNUMBER($N90),$N90&lt;$M90),"Revisar fecha/hora",IF(AND($S90="Salió",OR($P90="",NOT(ISNUMBER($P90)))),"Datos incompletos",IF(AND($P90&lt;&gt;"",$S90&lt;&gt;"Salió"),"Revisar estatus salida",IF($F90&gt;$E90,"Excedente surtido",IF($G90&gt;$E90,"Excedente cargado",IF(AND(ISNUMBER($H90),$H90&gt;0,$T90=""),"Faltante sin motivo",IF(AND(ISNUMBER($H90),$H90&gt;0),"Con faltantes",IF($S90="Retenido","Retenido",IF(AND($Q90="Surtido",$R90="Cargado",$S90="Salió"),"Salida registrada",IF(AND($Q90="Surtido",$R90="Cargado",$S90="Liberado"),"Liberación registrada","En proceso"))))))))))))))),"")</f>
        <v/>
      </c>
      <c r="X90" s="26">
        <f>IFERROR(IF($W90="","",IF(OR($W90="Datos incompletos",$W90="Revisar fecha/hora",$W90="Revisar estatus salida",$W90="Faltante sin motivo",$W90="Retenido",$W90="Excedente surtido",$W90="Excedente cargado",AND(ISNUMBER($H90),ISNUMBER('Catálogos y parámetros'!$B$4),$H90&gt;'Catálogos y parámetros'!$B$4)),"Rojo",IF(OR($W90="Liberación registrada",$W90="Salida registrada"),"Verde","Amarillo"))),"")</f>
        <v/>
      </c>
    </row>
    <row r="91">
      <c r="A91" s="17" t="n"/>
      <c r="B91" s="18" t="n"/>
      <c r="C91" s="18" t="n"/>
      <c r="D91" s="19" t="n"/>
      <c r="E91" s="20" t="n"/>
      <c r="F91" s="20" t="n"/>
      <c r="G91" s="20" t="n"/>
      <c r="H91" s="21">
        <f>IFERROR(IF(OR($E91="",NOT(ISNUMBER($E91)),$G91="",NOT(ISNUMBER($G91))),"",MAX(0,$E91-$G91)),"")</f>
        <v/>
      </c>
      <c r="I91" s="21">
        <f>IFERROR(IF(OR($E91="",NOT(ISNUMBER($E91)),$F91="",NOT(ISNUMBER($F91))),"",MAX(0,$E91-$F91)),"")</f>
        <v/>
      </c>
      <c r="J91" s="22" t="n"/>
      <c r="K91" s="18" t="n"/>
      <c r="L91" s="19" t="n"/>
      <c r="M91" s="23" t="n"/>
      <c r="N91" s="23" t="n"/>
      <c r="O91" s="23" t="n"/>
      <c r="P91" s="23" t="n"/>
      <c r="Q91" s="22" t="n"/>
      <c r="R91" s="22" t="n"/>
      <c r="S91" s="22" t="n"/>
      <c r="T91" s="19" t="n"/>
      <c r="U91" s="19" t="n"/>
      <c r="V91" s="24">
        <f>IFERROR(IF(OR($M91="",NOT(ISNUMBER($M91)),$N91="",NOT(ISNUMBER($N91))),"",IF($N91&lt;$M91,"Revisar fecha/hora",$N91-$M91)),"")</f>
        <v/>
      </c>
      <c r="W91" s="25">
        <f>IFERROR(IF(COUNTA($A91:$G91,$J91:$U91)=0,"",IF(OR($A91="",$B91="",$C91="",$D91="",$E91="",$F91="",$G91="",$J91="",$K91="",$L91="",$Q91="",$R91="",$S91="",NOT(ISNUMBER($A91)),NOT(ISNUMBER($E91)),NOT(ISNUMBER($F91)),NOT(ISNUMBER($G91))),"Datos incompletos",IF(AND(OR($R91="En carga",$R91="Carga parcial",$R91="Cargado"),OR($M91="",NOT(ISNUMBER($M91)))),"Datos incompletos",IF(AND($R91="Cargado",OR($N91="",NOT(ISNUMBER($N91)))),"Datos incompletos",IF(AND($M91&lt;&gt;"",$N91&lt;&gt;"",OR(NOT(ISNUMBER($M91)),NOT(ISNUMBER($N91)))),"Revisar fecha/hora",IF(AND(ISNUMBER($M91),ISNUMBER($N91),$N91&lt;$M91),"Revisar fecha/hora",IF(AND($S91="Salió",OR($P91="",NOT(ISNUMBER($P91)))),"Datos incompletos",IF(AND($P91&lt;&gt;"",$S91&lt;&gt;"Salió"),"Revisar estatus salida",IF($F91&gt;$E91,"Excedente surtido",IF($G91&gt;$E91,"Excedente cargado",IF(AND(ISNUMBER($H91),$H91&gt;0,$T91=""),"Faltante sin motivo",IF(AND(ISNUMBER($H91),$H91&gt;0),"Con faltantes",IF($S91="Retenido","Retenido",IF(AND($Q91="Surtido",$R91="Cargado",$S91="Salió"),"Salida registrada",IF(AND($Q91="Surtido",$R91="Cargado",$S91="Liberado"),"Liberación registrada","En proceso"))))))))))))))),"")</f>
        <v/>
      </c>
      <c r="X91" s="26">
        <f>IFERROR(IF($W91="","",IF(OR($W91="Datos incompletos",$W91="Revisar fecha/hora",$W91="Revisar estatus salida",$W91="Faltante sin motivo",$W91="Retenido",$W91="Excedente surtido",$W91="Excedente cargado",AND(ISNUMBER($H91),ISNUMBER('Catálogos y parámetros'!$B$4),$H91&gt;'Catálogos y parámetros'!$B$4)),"Rojo",IF(OR($W91="Liberación registrada",$W91="Salida registrada"),"Verde","Amarillo"))),"")</f>
        <v/>
      </c>
    </row>
    <row r="92">
      <c r="A92" s="17" t="n"/>
      <c r="B92" s="18" t="n"/>
      <c r="C92" s="18" t="n"/>
      <c r="D92" s="19" t="n"/>
      <c r="E92" s="20" t="n"/>
      <c r="F92" s="20" t="n"/>
      <c r="G92" s="20" t="n"/>
      <c r="H92" s="21">
        <f>IFERROR(IF(OR($E92="",NOT(ISNUMBER($E92)),$G92="",NOT(ISNUMBER($G92))),"",MAX(0,$E92-$G92)),"")</f>
        <v/>
      </c>
      <c r="I92" s="21">
        <f>IFERROR(IF(OR($E92="",NOT(ISNUMBER($E92)),$F92="",NOT(ISNUMBER($F92))),"",MAX(0,$E92-$F92)),"")</f>
        <v/>
      </c>
      <c r="J92" s="22" t="n"/>
      <c r="K92" s="18" t="n"/>
      <c r="L92" s="19" t="n"/>
      <c r="M92" s="23" t="n"/>
      <c r="N92" s="23" t="n"/>
      <c r="O92" s="23" t="n"/>
      <c r="P92" s="23" t="n"/>
      <c r="Q92" s="22" t="n"/>
      <c r="R92" s="22" t="n"/>
      <c r="S92" s="22" t="n"/>
      <c r="T92" s="19" t="n"/>
      <c r="U92" s="19" t="n"/>
      <c r="V92" s="24">
        <f>IFERROR(IF(OR($M92="",NOT(ISNUMBER($M92)),$N92="",NOT(ISNUMBER($N92))),"",IF($N92&lt;$M92,"Revisar fecha/hora",$N92-$M92)),"")</f>
        <v/>
      </c>
      <c r="W92" s="25">
        <f>IFERROR(IF(COUNTA($A92:$G92,$J92:$U92)=0,"",IF(OR($A92="",$B92="",$C92="",$D92="",$E92="",$F92="",$G92="",$J92="",$K92="",$L92="",$Q92="",$R92="",$S92="",NOT(ISNUMBER($A92)),NOT(ISNUMBER($E92)),NOT(ISNUMBER($F92)),NOT(ISNUMBER($G92))),"Datos incompletos",IF(AND(OR($R92="En carga",$R92="Carga parcial",$R92="Cargado"),OR($M92="",NOT(ISNUMBER($M92)))),"Datos incompletos",IF(AND($R92="Cargado",OR($N92="",NOT(ISNUMBER($N92)))),"Datos incompletos",IF(AND($M92&lt;&gt;"",$N92&lt;&gt;"",OR(NOT(ISNUMBER($M92)),NOT(ISNUMBER($N92)))),"Revisar fecha/hora",IF(AND(ISNUMBER($M92),ISNUMBER($N92),$N92&lt;$M92),"Revisar fecha/hora",IF(AND($S92="Salió",OR($P92="",NOT(ISNUMBER($P92)))),"Datos incompletos",IF(AND($P92&lt;&gt;"",$S92&lt;&gt;"Salió"),"Revisar estatus salida",IF($F92&gt;$E92,"Excedente surtido",IF($G92&gt;$E92,"Excedente cargado",IF(AND(ISNUMBER($H92),$H92&gt;0,$T92=""),"Faltante sin motivo",IF(AND(ISNUMBER($H92),$H92&gt;0),"Con faltantes",IF($S92="Retenido","Retenido",IF(AND($Q92="Surtido",$R92="Cargado",$S92="Salió"),"Salida registrada",IF(AND($Q92="Surtido",$R92="Cargado",$S92="Liberado"),"Liberación registrada","En proceso"))))))))))))))),"")</f>
        <v/>
      </c>
      <c r="X92" s="26">
        <f>IFERROR(IF($W92="","",IF(OR($W92="Datos incompletos",$W92="Revisar fecha/hora",$W92="Revisar estatus salida",$W92="Faltante sin motivo",$W92="Retenido",$W92="Excedente surtido",$W92="Excedente cargado",AND(ISNUMBER($H92),ISNUMBER('Catálogos y parámetros'!$B$4),$H92&gt;'Catálogos y parámetros'!$B$4)),"Rojo",IF(OR($W92="Liberación registrada",$W92="Salida registrada"),"Verde","Amarillo"))),"")</f>
        <v/>
      </c>
    </row>
    <row r="93">
      <c r="A93" s="17" t="n"/>
      <c r="B93" s="18" t="n"/>
      <c r="C93" s="18" t="n"/>
      <c r="D93" s="19" t="n"/>
      <c r="E93" s="20" t="n"/>
      <c r="F93" s="20" t="n"/>
      <c r="G93" s="20" t="n"/>
      <c r="H93" s="21">
        <f>IFERROR(IF(OR($E93="",NOT(ISNUMBER($E93)),$G93="",NOT(ISNUMBER($G93))),"",MAX(0,$E93-$G93)),"")</f>
        <v/>
      </c>
      <c r="I93" s="21">
        <f>IFERROR(IF(OR($E93="",NOT(ISNUMBER($E93)),$F93="",NOT(ISNUMBER($F93))),"",MAX(0,$E93-$F93)),"")</f>
        <v/>
      </c>
      <c r="J93" s="22" t="n"/>
      <c r="K93" s="18" t="n"/>
      <c r="L93" s="19" t="n"/>
      <c r="M93" s="23" t="n"/>
      <c r="N93" s="23" t="n"/>
      <c r="O93" s="23" t="n"/>
      <c r="P93" s="23" t="n"/>
      <c r="Q93" s="22" t="n"/>
      <c r="R93" s="22" t="n"/>
      <c r="S93" s="22" t="n"/>
      <c r="T93" s="19" t="n"/>
      <c r="U93" s="19" t="n"/>
      <c r="V93" s="24">
        <f>IFERROR(IF(OR($M93="",NOT(ISNUMBER($M93)),$N93="",NOT(ISNUMBER($N93))),"",IF($N93&lt;$M93,"Revisar fecha/hora",$N93-$M93)),"")</f>
        <v/>
      </c>
      <c r="W93" s="25">
        <f>IFERROR(IF(COUNTA($A93:$G93,$J93:$U93)=0,"",IF(OR($A93="",$B93="",$C93="",$D93="",$E93="",$F93="",$G93="",$J93="",$K93="",$L93="",$Q93="",$R93="",$S93="",NOT(ISNUMBER($A93)),NOT(ISNUMBER($E93)),NOT(ISNUMBER($F93)),NOT(ISNUMBER($G93))),"Datos incompletos",IF(AND(OR($R93="En carga",$R93="Carga parcial",$R93="Cargado"),OR($M93="",NOT(ISNUMBER($M93)))),"Datos incompletos",IF(AND($R93="Cargado",OR($N93="",NOT(ISNUMBER($N93)))),"Datos incompletos",IF(AND($M93&lt;&gt;"",$N93&lt;&gt;"",OR(NOT(ISNUMBER($M93)),NOT(ISNUMBER($N93)))),"Revisar fecha/hora",IF(AND(ISNUMBER($M93),ISNUMBER($N93),$N93&lt;$M93),"Revisar fecha/hora",IF(AND($S93="Salió",OR($P93="",NOT(ISNUMBER($P93)))),"Datos incompletos",IF(AND($P93&lt;&gt;"",$S93&lt;&gt;"Salió"),"Revisar estatus salida",IF($F93&gt;$E93,"Excedente surtido",IF($G93&gt;$E93,"Excedente cargado",IF(AND(ISNUMBER($H93),$H93&gt;0,$T93=""),"Faltante sin motivo",IF(AND(ISNUMBER($H93),$H93&gt;0),"Con faltantes",IF($S93="Retenido","Retenido",IF(AND($Q93="Surtido",$R93="Cargado",$S93="Salió"),"Salida registrada",IF(AND($Q93="Surtido",$R93="Cargado",$S93="Liberado"),"Liberación registrada","En proceso"))))))))))))))),"")</f>
        <v/>
      </c>
      <c r="X93" s="26">
        <f>IFERROR(IF($W93="","",IF(OR($W93="Datos incompletos",$W93="Revisar fecha/hora",$W93="Revisar estatus salida",$W93="Faltante sin motivo",$W93="Retenido",$W93="Excedente surtido",$W93="Excedente cargado",AND(ISNUMBER($H93),ISNUMBER('Catálogos y parámetros'!$B$4),$H93&gt;'Catálogos y parámetros'!$B$4)),"Rojo",IF(OR($W93="Liberación registrada",$W93="Salida registrada"),"Verde","Amarillo"))),"")</f>
        <v/>
      </c>
    </row>
    <row r="94">
      <c r="A94" s="17" t="n"/>
      <c r="B94" s="18" t="n"/>
      <c r="C94" s="18" t="n"/>
      <c r="D94" s="19" t="n"/>
      <c r="E94" s="20" t="n"/>
      <c r="F94" s="20" t="n"/>
      <c r="G94" s="20" t="n"/>
      <c r="H94" s="21">
        <f>IFERROR(IF(OR($E94="",NOT(ISNUMBER($E94)),$G94="",NOT(ISNUMBER($G94))),"",MAX(0,$E94-$G94)),"")</f>
        <v/>
      </c>
      <c r="I94" s="21">
        <f>IFERROR(IF(OR($E94="",NOT(ISNUMBER($E94)),$F94="",NOT(ISNUMBER($F94))),"",MAX(0,$E94-$F94)),"")</f>
        <v/>
      </c>
      <c r="J94" s="22" t="n"/>
      <c r="K94" s="18" t="n"/>
      <c r="L94" s="19" t="n"/>
      <c r="M94" s="23" t="n"/>
      <c r="N94" s="23" t="n"/>
      <c r="O94" s="23" t="n"/>
      <c r="P94" s="23" t="n"/>
      <c r="Q94" s="22" t="n"/>
      <c r="R94" s="22" t="n"/>
      <c r="S94" s="22" t="n"/>
      <c r="T94" s="19" t="n"/>
      <c r="U94" s="19" t="n"/>
      <c r="V94" s="24">
        <f>IFERROR(IF(OR($M94="",NOT(ISNUMBER($M94)),$N94="",NOT(ISNUMBER($N94))),"",IF($N94&lt;$M94,"Revisar fecha/hora",$N94-$M94)),"")</f>
        <v/>
      </c>
      <c r="W94" s="25">
        <f>IFERROR(IF(COUNTA($A94:$G94,$J94:$U94)=0,"",IF(OR($A94="",$B94="",$C94="",$D94="",$E94="",$F94="",$G94="",$J94="",$K94="",$L94="",$Q94="",$R94="",$S94="",NOT(ISNUMBER($A94)),NOT(ISNUMBER($E94)),NOT(ISNUMBER($F94)),NOT(ISNUMBER($G94))),"Datos incompletos",IF(AND(OR($R94="En carga",$R94="Carga parcial",$R94="Cargado"),OR($M94="",NOT(ISNUMBER($M94)))),"Datos incompletos",IF(AND($R94="Cargado",OR($N94="",NOT(ISNUMBER($N94)))),"Datos incompletos",IF(AND($M94&lt;&gt;"",$N94&lt;&gt;"",OR(NOT(ISNUMBER($M94)),NOT(ISNUMBER($N94)))),"Revisar fecha/hora",IF(AND(ISNUMBER($M94),ISNUMBER($N94),$N94&lt;$M94),"Revisar fecha/hora",IF(AND($S94="Salió",OR($P94="",NOT(ISNUMBER($P94)))),"Datos incompletos",IF(AND($P94&lt;&gt;"",$S94&lt;&gt;"Salió"),"Revisar estatus salida",IF($F94&gt;$E94,"Excedente surtido",IF($G94&gt;$E94,"Excedente cargado",IF(AND(ISNUMBER($H94),$H94&gt;0,$T94=""),"Faltante sin motivo",IF(AND(ISNUMBER($H94),$H94&gt;0),"Con faltantes",IF($S94="Retenido","Retenido",IF(AND($Q94="Surtido",$R94="Cargado",$S94="Salió"),"Salida registrada",IF(AND($Q94="Surtido",$R94="Cargado",$S94="Liberado"),"Liberación registrada","En proceso"))))))))))))))),"")</f>
        <v/>
      </c>
      <c r="X94" s="26">
        <f>IFERROR(IF($W94="","",IF(OR($W94="Datos incompletos",$W94="Revisar fecha/hora",$W94="Revisar estatus salida",$W94="Faltante sin motivo",$W94="Retenido",$W94="Excedente surtido",$W94="Excedente cargado",AND(ISNUMBER($H94),ISNUMBER('Catálogos y parámetros'!$B$4),$H94&gt;'Catálogos y parámetros'!$B$4)),"Rojo",IF(OR($W94="Liberación registrada",$W94="Salida registrada"),"Verde","Amarillo"))),"")</f>
        <v/>
      </c>
    </row>
    <row r="95">
      <c r="A95" s="17" t="n"/>
      <c r="B95" s="18" t="n"/>
      <c r="C95" s="18" t="n"/>
      <c r="D95" s="19" t="n"/>
      <c r="E95" s="20" t="n"/>
      <c r="F95" s="20" t="n"/>
      <c r="G95" s="20" t="n"/>
      <c r="H95" s="21">
        <f>IFERROR(IF(OR($E95="",NOT(ISNUMBER($E95)),$G95="",NOT(ISNUMBER($G95))),"",MAX(0,$E95-$G95)),"")</f>
        <v/>
      </c>
      <c r="I95" s="21">
        <f>IFERROR(IF(OR($E95="",NOT(ISNUMBER($E95)),$F95="",NOT(ISNUMBER($F95))),"",MAX(0,$E95-$F95)),"")</f>
        <v/>
      </c>
      <c r="J95" s="22" t="n"/>
      <c r="K95" s="18" t="n"/>
      <c r="L95" s="19" t="n"/>
      <c r="M95" s="23" t="n"/>
      <c r="N95" s="23" t="n"/>
      <c r="O95" s="23" t="n"/>
      <c r="P95" s="23" t="n"/>
      <c r="Q95" s="22" t="n"/>
      <c r="R95" s="22" t="n"/>
      <c r="S95" s="22" t="n"/>
      <c r="T95" s="19" t="n"/>
      <c r="U95" s="19" t="n"/>
      <c r="V95" s="24">
        <f>IFERROR(IF(OR($M95="",NOT(ISNUMBER($M95)),$N95="",NOT(ISNUMBER($N95))),"",IF($N95&lt;$M95,"Revisar fecha/hora",$N95-$M95)),"")</f>
        <v/>
      </c>
      <c r="W95" s="25">
        <f>IFERROR(IF(COUNTA($A95:$G95,$J95:$U95)=0,"",IF(OR($A95="",$B95="",$C95="",$D95="",$E95="",$F95="",$G95="",$J95="",$K95="",$L95="",$Q95="",$R95="",$S95="",NOT(ISNUMBER($A95)),NOT(ISNUMBER($E95)),NOT(ISNUMBER($F95)),NOT(ISNUMBER($G95))),"Datos incompletos",IF(AND(OR($R95="En carga",$R95="Carga parcial",$R95="Cargado"),OR($M95="",NOT(ISNUMBER($M95)))),"Datos incompletos",IF(AND($R95="Cargado",OR($N95="",NOT(ISNUMBER($N95)))),"Datos incompletos",IF(AND($M95&lt;&gt;"",$N95&lt;&gt;"",OR(NOT(ISNUMBER($M95)),NOT(ISNUMBER($N95)))),"Revisar fecha/hora",IF(AND(ISNUMBER($M95),ISNUMBER($N95),$N95&lt;$M95),"Revisar fecha/hora",IF(AND($S95="Salió",OR($P95="",NOT(ISNUMBER($P95)))),"Datos incompletos",IF(AND($P95&lt;&gt;"",$S95&lt;&gt;"Salió"),"Revisar estatus salida",IF($F95&gt;$E95,"Excedente surtido",IF($G95&gt;$E95,"Excedente cargado",IF(AND(ISNUMBER($H95),$H95&gt;0,$T95=""),"Faltante sin motivo",IF(AND(ISNUMBER($H95),$H95&gt;0),"Con faltantes",IF($S95="Retenido","Retenido",IF(AND($Q95="Surtido",$R95="Cargado",$S95="Salió"),"Salida registrada",IF(AND($Q95="Surtido",$R95="Cargado",$S95="Liberado"),"Liberación registrada","En proceso"))))))))))))))),"")</f>
        <v/>
      </c>
      <c r="X95" s="26">
        <f>IFERROR(IF($W95="","",IF(OR($W95="Datos incompletos",$W95="Revisar fecha/hora",$W95="Revisar estatus salida",$W95="Faltante sin motivo",$W95="Retenido",$W95="Excedente surtido",$W95="Excedente cargado",AND(ISNUMBER($H95),ISNUMBER('Catálogos y parámetros'!$B$4),$H95&gt;'Catálogos y parámetros'!$B$4)),"Rojo",IF(OR($W95="Liberación registrada",$W95="Salida registrada"),"Verde","Amarillo"))),"")</f>
        <v/>
      </c>
    </row>
    <row r="96">
      <c r="A96" s="17" t="n"/>
      <c r="B96" s="18" t="n"/>
      <c r="C96" s="18" t="n"/>
      <c r="D96" s="19" t="n"/>
      <c r="E96" s="20" t="n"/>
      <c r="F96" s="20" t="n"/>
      <c r="G96" s="20" t="n"/>
      <c r="H96" s="21">
        <f>IFERROR(IF(OR($E96="",NOT(ISNUMBER($E96)),$G96="",NOT(ISNUMBER($G96))),"",MAX(0,$E96-$G96)),"")</f>
        <v/>
      </c>
      <c r="I96" s="21">
        <f>IFERROR(IF(OR($E96="",NOT(ISNUMBER($E96)),$F96="",NOT(ISNUMBER($F96))),"",MAX(0,$E96-$F96)),"")</f>
        <v/>
      </c>
      <c r="J96" s="22" t="n"/>
      <c r="K96" s="18" t="n"/>
      <c r="L96" s="19" t="n"/>
      <c r="M96" s="23" t="n"/>
      <c r="N96" s="23" t="n"/>
      <c r="O96" s="23" t="n"/>
      <c r="P96" s="23" t="n"/>
      <c r="Q96" s="22" t="n"/>
      <c r="R96" s="22" t="n"/>
      <c r="S96" s="22" t="n"/>
      <c r="T96" s="19" t="n"/>
      <c r="U96" s="19" t="n"/>
      <c r="V96" s="24">
        <f>IFERROR(IF(OR($M96="",NOT(ISNUMBER($M96)),$N96="",NOT(ISNUMBER($N96))),"",IF($N96&lt;$M96,"Revisar fecha/hora",$N96-$M96)),"")</f>
        <v/>
      </c>
      <c r="W96" s="25">
        <f>IFERROR(IF(COUNTA($A96:$G96,$J96:$U96)=0,"",IF(OR($A96="",$B96="",$C96="",$D96="",$E96="",$F96="",$G96="",$J96="",$K96="",$L96="",$Q96="",$R96="",$S96="",NOT(ISNUMBER($A96)),NOT(ISNUMBER($E96)),NOT(ISNUMBER($F96)),NOT(ISNUMBER($G96))),"Datos incompletos",IF(AND(OR($R96="En carga",$R96="Carga parcial",$R96="Cargado"),OR($M96="",NOT(ISNUMBER($M96)))),"Datos incompletos",IF(AND($R96="Cargado",OR($N96="",NOT(ISNUMBER($N96)))),"Datos incompletos",IF(AND($M96&lt;&gt;"",$N96&lt;&gt;"",OR(NOT(ISNUMBER($M96)),NOT(ISNUMBER($N96)))),"Revisar fecha/hora",IF(AND(ISNUMBER($M96),ISNUMBER($N96),$N96&lt;$M96),"Revisar fecha/hora",IF(AND($S96="Salió",OR($P96="",NOT(ISNUMBER($P96)))),"Datos incompletos",IF(AND($P96&lt;&gt;"",$S96&lt;&gt;"Salió"),"Revisar estatus salida",IF($F96&gt;$E96,"Excedente surtido",IF($G96&gt;$E96,"Excedente cargado",IF(AND(ISNUMBER($H96),$H96&gt;0,$T96=""),"Faltante sin motivo",IF(AND(ISNUMBER($H96),$H96&gt;0),"Con faltantes",IF($S96="Retenido","Retenido",IF(AND($Q96="Surtido",$R96="Cargado",$S96="Salió"),"Salida registrada",IF(AND($Q96="Surtido",$R96="Cargado",$S96="Liberado"),"Liberación registrada","En proceso"))))))))))))))),"")</f>
        <v/>
      </c>
      <c r="X96" s="26">
        <f>IFERROR(IF($W96="","",IF(OR($W96="Datos incompletos",$W96="Revisar fecha/hora",$W96="Revisar estatus salida",$W96="Faltante sin motivo",$W96="Retenido",$W96="Excedente surtido",$W96="Excedente cargado",AND(ISNUMBER($H96),ISNUMBER('Catálogos y parámetros'!$B$4),$H96&gt;'Catálogos y parámetros'!$B$4)),"Rojo",IF(OR($W96="Liberación registrada",$W96="Salida registrada"),"Verde","Amarillo"))),"")</f>
        <v/>
      </c>
    </row>
    <row r="97">
      <c r="A97" s="17" t="n"/>
      <c r="B97" s="18" t="n"/>
      <c r="C97" s="18" t="n"/>
      <c r="D97" s="19" t="n"/>
      <c r="E97" s="20" t="n"/>
      <c r="F97" s="20" t="n"/>
      <c r="G97" s="20" t="n"/>
      <c r="H97" s="21">
        <f>IFERROR(IF(OR($E97="",NOT(ISNUMBER($E97)),$G97="",NOT(ISNUMBER($G97))),"",MAX(0,$E97-$G97)),"")</f>
        <v/>
      </c>
      <c r="I97" s="21">
        <f>IFERROR(IF(OR($E97="",NOT(ISNUMBER($E97)),$F97="",NOT(ISNUMBER($F97))),"",MAX(0,$E97-$F97)),"")</f>
        <v/>
      </c>
      <c r="J97" s="22" t="n"/>
      <c r="K97" s="18" t="n"/>
      <c r="L97" s="19" t="n"/>
      <c r="M97" s="23" t="n"/>
      <c r="N97" s="23" t="n"/>
      <c r="O97" s="23" t="n"/>
      <c r="P97" s="23" t="n"/>
      <c r="Q97" s="22" t="n"/>
      <c r="R97" s="22" t="n"/>
      <c r="S97" s="22" t="n"/>
      <c r="T97" s="19" t="n"/>
      <c r="U97" s="19" t="n"/>
      <c r="V97" s="24">
        <f>IFERROR(IF(OR($M97="",NOT(ISNUMBER($M97)),$N97="",NOT(ISNUMBER($N97))),"",IF($N97&lt;$M97,"Revisar fecha/hora",$N97-$M97)),"")</f>
        <v/>
      </c>
      <c r="W97" s="25">
        <f>IFERROR(IF(COUNTA($A97:$G97,$J97:$U97)=0,"",IF(OR($A97="",$B97="",$C97="",$D97="",$E97="",$F97="",$G97="",$J97="",$K97="",$L97="",$Q97="",$R97="",$S97="",NOT(ISNUMBER($A97)),NOT(ISNUMBER($E97)),NOT(ISNUMBER($F97)),NOT(ISNUMBER($G97))),"Datos incompletos",IF(AND(OR($R97="En carga",$R97="Carga parcial",$R97="Cargado"),OR($M97="",NOT(ISNUMBER($M97)))),"Datos incompletos",IF(AND($R97="Cargado",OR($N97="",NOT(ISNUMBER($N97)))),"Datos incompletos",IF(AND($M97&lt;&gt;"",$N97&lt;&gt;"",OR(NOT(ISNUMBER($M97)),NOT(ISNUMBER($N97)))),"Revisar fecha/hora",IF(AND(ISNUMBER($M97),ISNUMBER($N97),$N97&lt;$M97),"Revisar fecha/hora",IF(AND($S97="Salió",OR($P97="",NOT(ISNUMBER($P97)))),"Datos incompletos",IF(AND($P97&lt;&gt;"",$S97&lt;&gt;"Salió"),"Revisar estatus salida",IF($F97&gt;$E97,"Excedente surtido",IF($G97&gt;$E97,"Excedente cargado",IF(AND(ISNUMBER($H97),$H97&gt;0,$T97=""),"Faltante sin motivo",IF(AND(ISNUMBER($H97),$H97&gt;0),"Con faltantes",IF($S97="Retenido","Retenido",IF(AND($Q97="Surtido",$R97="Cargado",$S97="Salió"),"Salida registrada",IF(AND($Q97="Surtido",$R97="Cargado",$S97="Liberado"),"Liberación registrada","En proceso"))))))))))))))),"")</f>
        <v/>
      </c>
      <c r="X97" s="26">
        <f>IFERROR(IF($W97="","",IF(OR($W97="Datos incompletos",$W97="Revisar fecha/hora",$W97="Revisar estatus salida",$W97="Faltante sin motivo",$W97="Retenido",$W97="Excedente surtido",$W97="Excedente cargado",AND(ISNUMBER($H97),ISNUMBER('Catálogos y parámetros'!$B$4),$H97&gt;'Catálogos y parámetros'!$B$4)),"Rojo",IF(OR($W97="Liberación registrada",$W97="Salida registrada"),"Verde","Amarillo"))),"")</f>
        <v/>
      </c>
    </row>
    <row r="98">
      <c r="A98" s="17" t="n"/>
      <c r="B98" s="18" t="n"/>
      <c r="C98" s="18" t="n"/>
      <c r="D98" s="19" t="n"/>
      <c r="E98" s="20" t="n"/>
      <c r="F98" s="20" t="n"/>
      <c r="G98" s="20" t="n"/>
      <c r="H98" s="21">
        <f>IFERROR(IF(OR($E98="",NOT(ISNUMBER($E98)),$G98="",NOT(ISNUMBER($G98))),"",MAX(0,$E98-$G98)),"")</f>
        <v/>
      </c>
      <c r="I98" s="21">
        <f>IFERROR(IF(OR($E98="",NOT(ISNUMBER($E98)),$F98="",NOT(ISNUMBER($F98))),"",MAX(0,$E98-$F98)),"")</f>
        <v/>
      </c>
      <c r="J98" s="22" t="n"/>
      <c r="K98" s="18" t="n"/>
      <c r="L98" s="19" t="n"/>
      <c r="M98" s="23" t="n"/>
      <c r="N98" s="23" t="n"/>
      <c r="O98" s="23" t="n"/>
      <c r="P98" s="23" t="n"/>
      <c r="Q98" s="22" t="n"/>
      <c r="R98" s="22" t="n"/>
      <c r="S98" s="22" t="n"/>
      <c r="T98" s="19" t="n"/>
      <c r="U98" s="19" t="n"/>
      <c r="V98" s="24">
        <f>IFERROR(IF(OR($M98="",NOT(ISNUMBER($M98)),$N98="",NOT(ISNUMBER($N98))),"",IF($N98&lt;$M98,"Revisar fecha/hora",$N98-$M98)),"")</f>
        <v/>
      </c>
      <c r="W98" s="25">
        <f>IFERROR(IF(COUNTA($A98:$G98,$J98:$U98)=0,"",IF(OR($A98="",$B98="",$C98="",$D98="",$E98="",$F98="",$G98="",$J98="",$K98="",$L98="",$Q98="",$R98="",$S98="",NOT(ISNUMBER($A98)),NOT(ISNUMBER($E98)),NOT(ISNUMBER($F98)),NOT(ISNUMBER($G98))),"Datos incompletos",IF(AND(OR($R98="En carga",$R98="Carga parcial",$R98="Cargado"),OR($M98="",NOT(ISNUMBER($M98)))),"Datos incompletos",IF(AND($R98="Cargado",OR($N98="",NOT(ISNUMBER($N98)))),"Datos incompletos",IF(AND($M98&lt;&gt;"",$N98&lt;&gt;"",OR(NOT(ISNUMBER($M98)),NOT(ISNUMBER($N98)))),"Revisar fecha/hora",IF(AND(ISNUMBER($M98),ISNUMBER($N98),$N98&lt;$M98),"Revisar fecha/hora",IF(AND($S98="Salió",OR($P98="",NOT(ISNUMBER($P98)))),"Datos incompletos",IF(AND($P98&lt;&gt;"",$S98&lt;&gt;"Salió"),"Revisar estatus salida",IF($F98&gt;$E98,"Excedente surtido",IF($G98&gt;$E98,"Excedente cargado",IF(AND(ISNUMBER($H98),$H98&gt;0,$T98=""),"Faltante sin motivo",IF(AND(ISNUMBER($H98),$H98&gt;0),"Con faltantes",IF($S98="Retenido","Retenido",IF(AND($Q98="Surtido",$R98="Cargado",$S98="Salió"),"Salida registrada",IF(AND($Q98="Surtido",$R98="Cargado",$S98="Liberado"),"Liberación registrada","En proceso"))))))))))))))),"")</f>
        <v/>
      </c>
      <c r="X98" s="26">
        <f>IFERROR(IF($W98="","",IF(OR($W98="Datos incompletos",$W98="Revisar fecha/hora",$W98="Revisar estatus salida",$W98="Faltante sin motivo",$W98="Retenido",$W98="Excedente surtido",$W98="Excedente cargado",AND(ISNUMBER($H98),ISNUMBER('Catálogos y parámetros'!$B$4),$H98&gt;'Catálogos y parámetros'!$B$4)),"Rojo",IF(OR($W98="Liberación registrada",$W98="Salida registrada"),"Verde","Amarillo"))),"")</f>
        <v/>
      </c>
    </row>
    <row r="99">
      <c r="A99" s="17" t="n"/>
      <c r="B99" s="18" t="n"/>
      <c r="C99" s="18" t="n"/>
      <c r="D99" s="19" t="n"/>
      <c r="E99" s="20" t="n"/>
      <c r="F99" s="20" t="n"/>
      <c r="G99" s="20" t="n"/>
      <c r="H99" s="21">
        <f>IFERROR(IF(OR($E99="",NOT(ISNUMBER($E99)),$G99="",NOT(ISNUMBER($G99))),"",MAX(0,$E99-$G99)),"")</f>
        <v/>
      </c>
      <c r="I99" s="21">
        <f>IFERROR(IF(OR($E99="",NOT(ISNUMBER($E99)),$F99="",NOT(ISNUMBER($F99))),"",MAX(0,$E99-$F99)),"")</f>
        <v/>
      </c>
      <c r="J99" s="22" t="n"/>
      <c r="K99" s="18" t="n"/>
      <c r="L99" s="19" t="n"/>
      <c r="M99" s="23" t="n"/>
      <c r="N99" s="23" t="n"/>
      <c r="O99" s="23" t="n"/>
      <c r="P99" s="23" t="n"/>
      <c r="Q99" s="22" t="n"/>
      <c r="R99" s="22" t="n"/>
      <c r="S99" s="22" t="n"/>
      <c r="T99" s="19" t="n"/>
      <c r="U99" s="19" t="n"/>
      <c r="V99" s="24">
        <f>IFERROR(IF(OR($M99="",NOT(ISNUMBER($M99)),$N99="",NOT(ISNUMBER($N99))),"",IF($N99&lt;$M99,"Revisar fecha/hora",$N99-$M99)),"")</f>
        <v/>
      </c>
      <c r="W99" s="25">
        <f>IFERROR(IF(COUNTA($A99:$G99,$J99:$U99)=0,"",IF(OR($A99="",$B99="",$C99="",$D99="",$E99="",$F99="",$G99="",$J99="",$K99="",$L99="",$Q99="",$R99="",$S99="",NOT(ISNUMBER($A99)),NOT(ISNUMBER($E99)),NOT(ISNUMBER($F99)),NOT(ISNUMBER($G99))),"Datos incompletos",IF(AND(OR($R99="En carga",$R99="Carga parcial",$R99="Cargado"),OR($M99="",NOT(ISNUMBER($M99)))),"Datos incompletos",IF(AND($R99="Cargado",OR($N99="",NOT(ISNUMBER($N99)))),"Datos incompletos",IF(AND($M99&lt;&gt;"",$N99&lt;&gt;"",OR(NOT(ISNUMBER($M99)),NOT(ISNUMBER($N99)))),"Revisar fecha/hora",IF(AND(ISNUMBER($M99),ISNUMBER($N99),$N99&lt;$M99),"Revisar fecha/hora",IF(AND($S99="Salió",OR($P99="",NOT(ISNUMBER($P99)))),"Datos incompletos",IF(AND($P99&lt;&gt;"",$S99&lt;&gt;"Salió"),"Revisar estatus salida",IF($F99&gt;$E99,"Excedente surtido",IF($G99&gt;$E99,"Excedente cargado",IF(AND(ISNUMBER($H99),$H99&gt;0,$T99=""),"Faltante sin motivo",IF(AND(ISNUMBER($H99),$H99&gt;0),"Con faltantes",IF($S99="Retenido","Retenido",IF(AND($Q99="Surtido",$R99="Cargado",$S99="Salió"),"Salida registrada",IF(AND($Q99="Surtido",$R99="Cargado",$S99="Liberado"),"Liberación registrada","En proceso"))))))))))))))),"")</f>
        <v/>
      </c>
      <c r="X99" s="26">
        <f>IFERROR(IF($W99="","",IF(OR($W99="Datos incompletos",$W99="Revisar fecha/hora",$W99="Revisar estatus salida",$W99="Faltante sin motivo",$W99="Retenido",$W99="Excedente surtido",$W99="Excedente cargado",AND(ISNUMBER($H99),ISNUMBER('Catálogos y parámetros'!$B$4),$H99&gt;'Catálogos y parámetros'!$B$4)),"Rojo",IF(OR($W99="Liberación registrada",$W99="Salida registrada"),"Verde","Amarillo"))),"")</f>
        <v/>
      </c>
    </row>
    <row r="100">
      <c r="A100" s="17" t="n"/>
      <c r="B100" s="18" t="n"/>
      <c r="C100" s="18" t="n"/>
      <c r="D100" s="19" t="n"/>
      <c r="E100" s="20" t="n"/>
      <c r="F100" s="20" t="n"/>
      <c r="G100" s="20" t="n"/>
      <c r="H100" s="21">
        <f>IFERROR(IF(OR($E100="",NOT(ISNUMBER($E100)),$G100="",NOT(ISNUMBER($G100))),"",MAX(0,$E100-$G100)),"")</f>
        <v/>
      </c>
      <c r="I100" s="21">
        <f>IFERROR(IF(OR($E100="",NOT(ISNUMBER($E100)),$F100="",NOT(ISNUMBER($F100))),"",MAX(0,$E100-$F100)),"")</f>
        <v/>
      </c>
      <c r="J100" s="22" t="n"/>
      <c r="K100" s="18" t="n"/>
      <c r="L100" s="19" t="n"/>
      <c r="M100" s="23" t="n"/>
      <c r="N100" s="23" t="n"/>
      <c r="O100" s="23" t="n"/>
      <c r="P100" s="23" t="n"/>
      <c r="Q100" s="22" t="n"/>
      <c r="R100" s="22" t="n"/>
      <c r="S100" s="22" t="n"/>
      <c r="T100" s="19" t="n"/>
      <c r="U100" s="19" t="n"/>
      <c r="V100" s="24">
        <f>IFERROR(IF(OR($M100="",NOT(ISNUMBER($M100)),$N100="",NOT(ISNUMBER($N100))),"",IF($N100&lt;$M100,"Revisar fecha/hora",$N100-$M100)),"")</f>
        <v/>
      </c>
      <c r="W100" s="25">
        <f>IFERROR(IF(COUNTA($A100:$G100,$J100:$U100)=0,"",IF(OR($A100="",$B100="",$C100="",$D100="",$E100="",$F100="",$G100="",$J100="",$K100="",$L100="",$Q100="",$R100="",$S100="",NOT(ISNUMBER($A100)),NOT(ISNUMBER($E100)),NOT(ISNUMBER($F100)),NOT(ISNUMBER($G100))),"Datos incompletos",IF(AND(OR($R100="En carga",$R100="Carga parcial",$R100="Cargado"),OR($M100="",NOT(ISNUMBER($M100)))),"Datos incompletos",IF(AND($R100="Cargado",OR($N100="",NOT(ISNUMBER($N100)))),"Datos incompletos",IF(AND($M100&lt;&gt;"",$N100&lt;&gt;"",OR(NOT(ISNUMBER($M100)),NOT(ISNUMBER($N100)))),"Revisar fecha/hora",IF(AND(ISNUMBER($M100),ISNUMBER($N100),$N100&lt;$M100),"Revisar fecha/hora",IF(AND($S100="Salió",OR($P100="",NOT(ISNUMBER($P100)))),"Datos incompletos",IF(AND($P100&lt;&gt;"",$S100&lt;&gt;"Salió"),"Revisar estatus salida",IF($F100&gt;$E100,"Excedente surtido",IF($G100&gt;$E100,"Excedente cargado",IF(AND(ISNUMBER($H100),$H100&gt;0,$T100=""),"Faltante sin motivo",IF(AND(ISNUMBER($H100),$H100&gt;0),"Con faltantes",IF($S100="Retenido","Retenido",IF(AND($Q100="Surtido",$R100="Cargado",$S100="Salió"),"Salida registrada",IF(AND($Q100="Surtido",$R100="Cargado",$S100="Liberado"),"Liberación registrada","En proceso"))))))))))))))),"")</f>
        <v/>
      </c>
      <c r="X100" s="26">
        <f>IFERROR(IF($W100="","",IF(OR($W100="Datos incompletos",$W100="Revisar fecha/hora",$W100="Revisar estatus salida",$W100="Faltante sin motivo",$W100="Retenido",$W100="Excedente surtido",$W100="Excedente cargado",AND(ISNUMBER($H100),ISNUMBER('Catálogos y parámetros'!$B$4),$H100&gt;'Catálogos y parámetros'!$B$4)),"Rojo",IF(OR($W100="Liberación registrada",$W100="Salida registrada"),"Verde","Amarillo"))),"")</f>
        <v/>
      </c>
    </row>
    <row r="101">
      <c r="A101" s="17" t="n"/>
      <c r="B101" s="18" t="n"/>
      <c r="C101" s="18" t="n"/>
      <c r="D101" s="19" t="n"/>
      <c r="E101" s="20" t="n"/>
      <c r="F101" s="20" t="n"/>
      <c r="G101" s="20" t="n"/>
      <c r="H101" s="21">
        <f>IFERROR(IF(OR($E101="",NOT(ISNUMBER($E101)),$G101="",NOT(ISNUMBER($G101))),"",MAX(0,$E101-$G101)),"")</f>
        <v/>
      </c>
      <c r="I101" s="21">
        <f>IFERROR(IF(OR($E101="",NOT(ISNUMBER($E101)),$F101="",NOT(ISNUMBER($F101))),"",MAX(0,$E101-$F101)),"")</f>
        <v/>
      </c>
      <c r="J101" s="22" t="n"/>
      <c r="K101" s="18" t="n"/>
      <c r="L101" s="19" t="n"/>
      <c r="M101" s="23" t="n"/>
      <c r="N101" s="23" t="n"/>
      <c r="O101" s="23" t="n"/>
      <c r="P101" s="23" t="n"/>
      <c r="Q101" s="22" t="n"/>
      <c r="R101" s="22" t="n"/>
      <c r="S101" s="22" t="n"/>
      <c r="T101" s="19" t="n"/>
      <c r="U101" s="19" t="n"/>
      <c r="V101" s="24">
        <f>IFERROR(IF(OR($M101="",NOT(ISNUMBER($M101)),$N101="",NOT(ISNUMBER($N101))),"",IF($N101&lt;$M101,"Revisar fecha/hora",$N101-$M101)),"")</f>
        <v/>
      </c>
      <c r="W101" s="25">
        <f>IFERROR(IF(COUNTA($A101:$G101,$J101:$U101)=0,"",IF(OR($A101="",$B101="",$C101="",$D101="",$E101="",$F101="",$G101="",$J101="",$K101="",$L101="",$Q101="",$R101="",$S101="",NOT(ISNUMBER($A101)),NOT(ISNUMBER($E101)),NOT(ISNUMBER($F101)),NOT(ISNUMBER($G101))),"Datos incompletos",IF(AND(OR($R101="En carga",$R101="Carga parcial",$R101="Cargado"),OR($M101="",NOT(ISNUMBER($M101)))),"Datos incompletos",IF(AND($R101="Cargado",OR($N101="",NOT(ISNUMBER($N101)))),"Datos incompletos",IF(AND($M101&lt;&gt;"",$N101&lt;&gt;"",OR(NOT(ISNUMBER($M101)),NOT(ISNUMBER($N101)))),"Revisar fecha/hora",IF(AND(ISNUMBER($M101),ISNUMBER($N101),$N101&lt;$M101),"Revisar fecha/hora",IF(AND($S101="Salió",OR($P101="",NOT(ISNUMBER($P101)))),"Datos incompletos",IF(AND($P101&lt;&gt;"",$S101&lt;&gt;"Salió"),"Revisar estatus salida",IF($F101&gt;$E101,"Excedente surtido",IF($G101&gt;$E101,"Excedente cargado",IF(AND(ISNUMBER($H101),$H101&gt;0,$T101=""),"Faltante sin motivo",IF(AND(ISNUMBER($H101),$H101&gt;0),"Con faltantes",IF($S101="Retenido","Retenido",IF(AND($Q101="Surtido",$R101="Cargado",$S101="Salió"),"Salida registrada",IF(AND($Q101="Surtido",$R101="Cargado",$S101="Liberado"),"Liberación registrada","En proceso"))))))))))))))),"")</f>
        <v/>
      </c>
      <c r="X101" s="26">
        <f>IFERROR(IF($W101="","",IF(OR($W101="Datos incompletos",$W101="Revisar fecha/hora",$W101="Revisar estatus salida",$W101="Faltante sin motivo",$W101="Retenido",$W101="Excedente surtido",$W101="Excedente cargado",AND(ISNUMBER($H101),ISNUMBER('Catálogos y parámetros'!$B$4),$H101&gt;'Catálogos y parámetros'!$B$4)),"Rojo",IF(OR($W101="Liberación registrada",$W101="Salida registrada"),"Verde","Amarillo"))),"")</f>
        <v/>
      </c>
    </row>
    <row r="102">
      <c r="A102" s="17" t="n"/>
      <c r="B102" s="18" t="n"/>
      <c r="C102" s="18" t="n"/>
      <c r="D102" s="19" t="n"/>
      <c r="E102" s="20" t="n"/>
      <c r="F102" s="20" t="n"/>
      <c r="G102" s="20" t="n"/>
      <c r="H102" s="21">
        <f>IFERROR(IF(OR($E102="",NOT(ISNUMBER($E102)),$G102="",NOT(ISNUMBER($G102))),"",MAX(0,$E102-$G102)),"")</f>
        <v/>
      </c>
      <c r="I102" s="21">
        <f>IFERROR(IF(OR($E102="",NOT(ISNUMBER($E102)),$F102="",NOT(ISNUMBER($F102))),"",MAX(0,$E102-$F102)),"")</f>
        <v/>
      </c>
      <c r="J102" s="22" t="n"/>
      <c r="K102" s="18" t="n"/>
      <c r="L102" s="19" t="n"/>
      <c r="M102" s="23" t="n"/>
      <c r="N102" s="23" t="n"/>
      <c r="O102" s="23" t="n"/>
      <c r="P102" s="23" t="n"/>
      <c r="Q102" s="22" t="n"/>
      <c r="R102" s="22" t="n"/>
      <c r="S102" s="22" t="n"/>
      <c r="T102" s="19" t="n"/>
      <c r="U102" s="19" t="n"/>
      <c r="V102" s="24">
        <f>IFERROR(IF(OR($M102="",NOT(ISNUMBER($M102)),$N102="",NOT(ISNUMBER($N102))),"",IF($N102&lt;$M102,"Revisar fecha/hora",$N102-$M102)),"")</f>
        <v/>
      </c>
      <c r="W102" s="25">
        <f>IFERROR(IF(COUNTA($A102:$G102,$J102:$U102)=0,"",IF(OR($A102="",$B102="",$C102="",$D102="",$E102="",$F102="",$G102="",$J102="",$K102="",$L102="",$Q102="",$R102="",$S102="",NOT(ISNUMBER($A102)),NOT(ISNUMBER($E102)),NOT(ISNUMBER($F102)),NOT(ISNUMBER($G102))),"Datos incompletos",IF(AND(OR($R102="En carga",$R102="Carga parcial",$R102="Cargado"),OR($M102="",NOT(ISNUMBER($M102)))),"Datos incompletos",IF(AND($R102="Cargado",OR($N102="",NOT(ISNUMBER($N102)))),"Datos incompletos",IF(AND($M102&lt;&gt;"",$N102&lt;&gt;"",OR(NOT(ISNUMBER($M102)),NOT(ISNUMBER($N102)))),"Revisar fecha/hora",IF(AND(ISNUMBER($M102),ISNUMBER($N102),$N102&lt;$M102),"Revisar fecha/hora",IF(AND($S102="Salió",OR($P102="",NOT(ISNUMBER($P102)))),"Datos incompletos",IF(AND($P102&lt;&gt;"",$S102&lt;&gt;"Salió"),"Revisar estatus salida",IF($F102&gt;$E102,"Excedente surtido",IF($G102&gt;$E102,"Excedente cargado",IF(AND(ISNUMBER($H102),$H102&gt;0,$T102=""),"Faltante sin motivo",IF(AND(ISNUMBER($H102),$H102&gt;0),"Con faltantes",IF($S102="Retenido","Retenido",IF(AND($Q102="Surtido",$R102="Cargado",$S102="Salió"),"Salida registrada",IF(AND($Q102="Surtido",$R102="Cargado",$S102="Liberado"),"Liberación registrada","En proceso"))))))))))))))),"")</f>
        <v/>
      </c>
      <c r="X102" s="26">
        <f>IFERROR(IF($W102="","",IF(OR($W102="Datos incompletos",$W102="Revisar fecha/hora",$W102="Revisar estatus salida",$W102="Faltante sin motivo",$W102="Retenido",$W102="Excedente surtido",$W102="Excedente cargado",AND(ISNUMBER($H102),ISNUMBER('Catálogos y parámetros'!$B$4),$H102&gt;'Catálogos y parámetros'!$B$4)),"Rojo",IF(OR($W102="Liberación registrada",$W102="Salida registrada"),"Verde","Amarillo"))),"")</f>
        <v/>
      </c>
    </row>
    <row r="103">
      <c r="A103" s="17" t="n"/>
      <c r="B103" s="18" t="n"/>
      <c r="C103" s="18" t="n"/>
      <c r="D103" s="19" t="n"/>
      <c r="E103" s="20" t="n"/>
      <c r="F103" s="20" t="n"/>
      <c r="G103" s="20" t="n"/>
      <c r="H103" s="21">
        <f>IFERROR(IF(OR($E103="",NOT(ISNUMBER($E103)),$G103="",NOT(ISNUMBER($G103))),"",MAX(0,$E103-$G103)),"")</f>
        <v/>
      </c>
      <c r="I103" s="21">
        <f>IFERROR(IF(OR($E103="",NOT(ISNUMBER($E103)),$F103="",NOT(ISNUMBER($F103))),"",MAX(0,$E103-$F103)),"")</f>
        <v/>
      </c>
      <c r="J103" s="22" t="n"/>
      <c r="K103" s="18" t="n"/>
      <c r="L103" s="19" t="n"/>
      <c r="M103" s="23" t="n"/>
      <c r="N103" s="23" t="n"/>
      <c r="O103" s="23" t="n"/>
      <c r="P103" s="23" t="n"/>
      <c r="Q103" s="22" t="n"/>
      <c r="R103" s="22" t="n"/>
      <c r="S103" s="22" t="n"/>
      <c r="T103" s="19" t="n"/>
      <c r="U103" s="19" t="n"/>
      <c r="V103" s="24">
        <f>IFERROR(IF(OR($M103="",NOT(ISNUMBER($M103)),$N103="",NOT(ISNUMBER($N103))),"",IF($N103&lt;$M103,"Revisar fecha/hora",$N103-$M103)),"")</f>
        <v/>
      </c>
      <c r="W103" s="25">
        <f>IFERROR(IF(COUNTA($A103:$G103,$J103:$U103)=0,"",IF(OR($A103="",$B103="",$C103="",$D103="",$E103="",$F103="",$G103="",$J103="",$K103="",$L103="",$Q103="",$R103="",$S103="",NOT(ISNUMBER($A103)),NOT(ISNUMBER($E103)),NOT(ISNUMBER($F103)),NOT(ISNUMBER($G103))),"Datos incompletos",IF(AND(OR($R103="En carga",$R103="Carga parcial",$R103="Cargado"),OR($M103="",NOT(ISNUMBER($M103)))),"Datos incompletos",IF(AND($R103="Cargado",OR($N103="",NOT(ISNUMBER($N103)))),"Datos incompletos",IF(AND($M103&lt;&gt;"",$N103&lt;&gt;"",OR(NOT(ISNUMBER($M103)),NOT(ISNUMBER($N103)))),"Revisar fecha/hora",IF(AND(ISNUMBER($M103),ISNUMBER($N103),$N103&lt;$M103),"Revisar fecha/hora",IF(AND($S103="Salió",OR($P103="",NOT(ISNUMBER($P103)))),"Datos incompletos",IF(AND($P103&lt;&gt;"",$S103&lt;&gt;"Salió"),"Revisar estatus salida",IF($F103&gt;$E103,"Excedente surtido",IF($G103&gt;$E103,"Excedente cargado",IF(AND(ISNUMBER($H103),$H103&gt;0,$T103=""),"Faltante sin motivo",IF(AND(ISNUMBER($H103),$H103&gt;0),"Con faltantes",IF($S103="Retenido","Retenido",IF(AND($Q103="Surtido",$R103="Cargado",$S103="Salió"),"Salida registrada",IF(AND($Q103="Surtido",$R103="Cargado",$S103="Liberado"),"Liberación registrada","En proceso"))))))))))))))),"")</f>
        <v/>
      </c>
      <c r="X103" s="26">
        <f>IFERROR(IF($W103="","",IF(OR($W103="Datos incompletos",$W103="Revisar fecha/hora",$W103="Revisar estatus salida",$W103="Faltante sin motivo",$W103="Retenido",$W103="Excedente surtido",$W103="Excedente cargado",AND(ISNUMBER($H103),ISNUMBER('Catálogos y parámetros'!$B$4),$H103&gt;'Catálogos y parámetros'!$B$4)),"Rojo",IF(OR($W103="Liberación registrada",$W103="Salida registrada"),"Verde","Amarillo"))),"")</f>
        <v/>
      </c>
    </row>
    <row r="104">
      <c r="A104" s="17" t="n"/>
      <c r="B104" s="18" t="n"/>
      <c r="C104" s="18" t="n"/>
      <c r="D104" s="19" t="n"/>
      <c r="E104" s="20" t="n"/>
      <c r="F104" s="20" t="n"/>
      <c r="G104" s="20" t="n"/>
      <c r="H104" s="21">
        <f>IFERROR(IF(OR($E104="",NOT(ISNUMBER($E104)),$G104="",NOT(ISNUMBER($G104))),"",MAX(0,$E104-$G104)),"")</f>
        <v/>
      </c>
      <c r="I104" s="21">
        <f>IFERROR(IF(OR($E104="",NOT(ISNUMBER($E104)),$F104="",NOT(ISNUMBER($F104))),"",MAX(0,$E104-$F104)),"")</f>
        <v/>
      </c>
      <c r="J104" s="22" t="n"/>
      <c r="K104" s="18" t="n"/>
      <c r="L104" s="19" t="n"/>
      <c r="M104" s="23" t="n"/>
      <c r="N104" s="23" t="n"/>
      <c r="O104" s="23" t="n"/>
      <c r="P104" s="23" t="n"/>
      <c r="Q104" s="22" t="n"/>
      <c r="R104" s="22" t="n"/>
      <c r="S104" s="22" t="n"/>
      <c r="T104" s="19" t="n"/>
      <c r="U104" s="19" t="n"/>
      <c r="V104" s="24">
        <f>IFERROR(IF(OR($M104="",NOT(ISNUMBER($M104)),$N104="",NOT(ISNUMBER($N104))),"",IF($N104&lt;$M104,"Revisar fecha/hora",$N104-$M104)),"")</f>
        <v/>
      </c>
      <c r="W104" s="25">
        <f>IFERROR(IF(COUNTA($A104:$G104,$J104:$U104)=0,"",IF(OR($A104="",$B104="",$C104="",$D104="",$E104="",$F104="",$G104="",$J104="",$K104="",$L104="",$Q104="",$R104="",$S104="",NOT(ISNUMBER($A104)),NOT(ISNUMBER($E104)),NOT(ISNUMBER($F104)),NOT(ISNUMBER($G104))),"Datos incompletos",IF(AND(OR($R104="En carga",$R104="Carga parcial",$R104="Cargado"),OR($M104="",NOT(ISNUMBER($M104)))),"Datos incompletos",IF(AND($R104="Cargado",OR($N104="",NOT(ISNUMBER($N104)))),"Datos incompletos",IF(AND($M104&lt;&gt;"",$N104&lt;&gt;"",OR(NOT(ISNUMBER($M104)),NOT(ISNUMBER($N104)))),"Revisar fecha/hora",IF(AND(ISNUMBER($M104),ISNUMBER($N104),$N104&lt;$M104),"Revisar fecha/hora",IF(AND($S104="Salió",OR($P104="",NOT(ISNUMBER($P104)))),"Datos incompletos",IF(AND($P104&lt;&gt;"",$S104&lt;&gt;"Salió"),"Revisar estatus salida",IF($F104&gt;$E104,"Excedente surtido",IF($G104&gt;$E104,"Excedente cargado",IF(AND(ISNUMBER($H104),$H104&gt;0,$T104=""),"Faltante sin motivo",IF(AND(ISNUMBER($H104),$H104&gt;0),"Con faltantes",IF($S104="Retenido","Retenido",IF(AND($Q104="Surtido",$R104="Cargado",$S104="Salió"),"Salida registrada",IF(AND($Q104="Surtido",$R104="Cargado",$S104="Liberado"),"Liberación registrada","En proceso"))))))))))))))),"")</f>
        <v/>
      </c>
      <c r="X104" s="26">
        <f>IFERROR(IF($W104="","",IF(OR($W104="Datos incompletos",$W104="Revisar fecha/hora",$W104="Revisar estatus salida",$W104="Faltante sin motivo",$W104="Retenido",$W104="Excedente surtido",$W104="Excedente cargado",AND(ISNUMBER($H104),ISNUMBER('Catálogos y parámetros'!$B$4),$H104&gt;'Catálogos y parámetros'!$B$4)),"Rojo",IF(OR($W104="Liberación registrada",$W104="Salida registrada"),"Verde","Amarillo"))),"")</f>
        <v/>
      </c>
    </row>
    <row r="105">
      <c r="A105" s="17" t="n"/>
      <c r="B105" s="18" t="n"/>
      <c r="C105" s="18" t="n"/>
      <c r="D105" s="19" t="n"/>
      <c r="E105" s="20" t="n"/>
      <c r="F105" s="20" t="n"/>
      <c r="G105" s="20" t="n"/>
      <c r="H105" s="21">
        <f>IFERROR(IF(OR($E105="",NOT(ISNUMBER($E105)),$G105="",NOT(ISNUMBER($G105))),"",MAX(0,$E105-$G105)),"")</f>
        <v/>
      </c>
      <c r="I105" s="21">
        <f>IFERROR(IF(OR($E105="",NOT(ISNUMBER($E105)),$F105="",NOT(ISNUMBER($F105))),"",MAX(0,$E105-$F105)),"")</f>
        <v/>
      </c>
      <c r="J105" s="22" t="n"/>
      <c r="K105" s="18" t="n"/>
      <c r="L105" s="19" t="n"/>
      <c r="M105" s="23" t="n"/>
      <c r="N105" s="23" t="n"/>
      <c r="O105" s="23" t="n"/>
      <c r="P105" s="23" t="n"/>
      <c r="Q105" s="22" t="n"/>
      <c r="R105" s="22" t="n"/>
      <c r="S105" s="22" t="n"/>
      <c r="T105" s="19" t="n"/>
      <c r="U105" s="19" t="n"/>
      <c r="V105" s="24">
        <f>IFERROR(IF(OR($M105="",NOT(ISNUMBER($M105)),$N105="",NOT(ISNUMBER($N105))),"",IF($N105&lt;$M105,"Revisar fecha/hora",$N105-$M105)),"")</f>
        <v/>
      </c>
      <c r="W105" s="25">
        <f>IFERROR(IF(COUNTA($A105:$G105,$J105:$U105)=0,"",IF(OR($A105="",$B105="",$C105="",$D105="",$E105="",$F105="",$G105="",$J105="",$K105="",$L105="",$Q105="",$R105="",$S105="",NOT(ISNUMBER($A105)),NOT(ISNUMBER($E105)),NOT(ISNUMBER($F105)),NOT(ISNUMBER($G105))),"Datos incompletos",IF(AND(OR($R105="En carga",$R105="Carga parcial",$R105="Cargado"),OR($M105="",NOT(ISNUMBER($M105)))),"Datos incompletos",IF(AND($R105="Cargado",OR($N105="",NOT(ISNUMBER($N105)))),"Datos incompletos",IF(AND($M105&lt;&gt;"",$N105&lt;&gt;"",OR(NOT(ISNUMBER($M105)),NOT(ISNUMBER($N105)))),"Revisar fecha/hora",IF(AND(ISNUMBER($M105),ISNUMBER($N105),$N105&lt;$M105),"Revisar fecha/hora",IF(AND($S105="Salió",OR($P105="",NOT(ISNUMBER($P105)))),"Datos incompletos",IF(AND($P105&lt;&gt;"",$S105&lt;&gt;"Salió"),"Revisar estatus salida",IF($F105&gt;$E105,"Excedente surtido",IF($G105&gt;$E105,"Excedente cargado",IF(AND(ISNUMBER($H105),$H105&gt;0,$T105=""),"Faltante sin motivo",IF(AND(ISNUMBER($H105),$H105&gt;0),"Con faltantes",IF($S105="Retenido","Retenido",IF(AND($Q105="Surtido",$R105="Cargado",$S105="Salió"),"Salida registrada",IF(AND($Q105="Surtido",$R105="Cargado",$S105="Liberado"),"Liberación registrada","En proceso"))))))))))))))),"")</f>
        <v/>
      </c>
      <c r="X105" s="26">
        <f>IFERROR(IF($W105="","",IF(OR($W105="Datos incompletos",$W105="Revisar fecha/hora",$W105="Revisar estatus salida",$W105="Faltante sin motivo",$W105="Retenido",$W105="Excedente surtido",$W105="Excedente cargado",AND(ISNUMBER($H105),ISNUMBER('Catálogos y parámetros'!$B$4),$H105&gt;'Catálogos y parámetros'!$B$4)),"Rojo",IF(OR($W105="Liberación registrada",$W105="Salida registrada"),"Verde","Amarillo"))),"")</f>
        <v/>
      </c>
    </row>
    <row r="106">
      <c r="A106" s="17" t="n"/>
      <c r="B106" s="18" t="n"/>
      <c r="C106" s="18" t="n"/>
      <c r="D106" s="19" t="n"/>
      <c r="E106" s="20" t="n"/>
      <c r="F106" s="20" t="n"/>
      <c r="G106" s="20" t="n"/>
      <c r="H106" s="21">
        <f>IFERROR(IF(OR($E106="",NOT(ISNUMBER($E106)),$G106="",NOT(ISNUMBER($G106))),"",MAX(0,$E106-$G106)),"")</f>
        <v/>
      </c>
      <c r="I106" s="21">
        <f>IFERROR(IF(OR($E106="",NOT(ISNUMBER($E106)),$F106="",NOT(ISNUMBER($F106))),"",MAX(0,$E106-$F106)),"")</f>
        <v/>
      </c>
      <c r="J106" s="22" t="n"/>
      <c r="K106" s="18" t="n"/>
      <c r="L106" s="19" t="n"/>
      <c r="M106" s="23" t="n"/>
      <c r="N106" s="23" t="n"/>
      <c r="O106" s="23" t="n"/>
      <c r="P106" s="23" t="n"/>
      <c r="Q106" s="22" t="n"/>
      <c r="R106" s="22" t="n"/>
      <c r="S106" s="22" t="n"/>
      <c r="T106" s="19" t="n"/>
      <c r="U106" s="19" t="n"/>
      <c r="V106" s="24">
        <f>IFERROR(IF(OR($M106="",NOT(ISNUMBER($M106)),$N106="",NOT(ISNUMBER($N106))),"",IF($N106&lt;$M106,"Revisar fecha/hora",$N106-$M106)),"")</f>
        <v/>
      </c>
      <c r="W106" s="25">
        <f>IFERROR(IF(COUNTA($A106:$G106,$J106:$U106)=0,"",IF(OR($A106="",$B106="",$C106="",$D106="",$E106="",$F106="",$G106="",$J106="",$K106="",$L106="",$Q106="",$R106="",$S106="",NOT(ISNUMBER($A106)),NOT(ISNUMBER($E106)),NOT(ISNUMBER($F106)),NOT(ISNUMBER($G106))),"Datos incompletos",IF(AND(OR($R106="En carga",$R106="Carga parcial",$R106="Cargado"),OR($M106="",NOT(ISNUMBER($M106)))),"Datos incompletos",IF(AND($R106="Cargado",OR($N106="",NOT(ISNUMBER($N106)))),"Datos incompletos",IF(AND($M106&lt;&gt;"",$N106&lt;&gt;"",OR(NOT(ISNUMBER($M106)),NOT(ISNUMBER($N106)))),"Revisar fecha/hora",IF(AND(ISNUMBER($M106),ISNUMBER($N106),$N106&lt;$M106),"Revisar fecha/hora",IF(AND($S106="Salió",OR($P106="",NOT(ISNUMBER($P106)))),"Datos incompletos",IF(AND($P106&lt;&gt;"",$S106&lt;&gt;"Salió"),"Revisar estatus salida",IF($F106&gt;$E106,"Excedente surtido",IF($G106&gt;$E106,"Excedente cargado",IF(AND(ISNUMBER($H106),$H106&gt;0,$T106=""),"Faltante sin motivo",IF(AND(ISNUMBER($H106),$H106&gt;0),"Con faltantes",IF($S106="Retenido","Retenido",IF(AND($Q106="Surtido",$R106="Cargado",$S106="Salió"),"Salida registrada",IF(AND($Q106="Surtido",$R106="Cargado",$S106="Liberado"),"Liberación registrada","En proceso"))))))))))))))),"")</f>
        <v/>
      </c>
      <c r="X106" s="26">
        <f>IFERROR(IF($W106="","",IF(OR($W106="Datos incompletos",$W106="Revisar fecha/hora",$W106="Revisar estatus salida",$W106="Faltante sin motivo",$W106="Retenido",$W106="Excedente surtido",$W106="Excedente cargado",AND(ISNUMBER($H106),ISNUMBER('Catálogos y parámetros'!$B$4),$H106&gt;'Catálogos y parámetros'!$B$4)),"Rojo",IF(OR($W106="Liberación registrada",$W106="Salida registrada"),"Verde","Amarillo"))),"")</f>
        <v/>
      </c>
    </row>
    <row r="108">
      <c r="A108" s="27" t="inlineStr">
        <is>
          <t>Controles finales de captura</t>
        </is>
      </c>
      <c r="B108" s="48" t="n"/>
      <c r="C108" s="48" t="n"/>
      <c r="D108" s="48" t="n"/>
      <c r="E108" s="48" t="n"/>
      <c r="F108" s="48" t="n"/>
      <c r="G108" s="48" t="n"/>
      <c r="H108" s="48" t="n"/>
      <c r="I108" s="48" t="n"/>
      <c r="J108" s="48" t="n"/>
      <c r="K108" s="48" t="n"/>
      <c r="L108" s="48" t="n"/>
      <c r="M108" s="48" t="n"/>
      <c r="N108" s="48" t="n"/>
      <c r="O108" s="48" t="n"/>
      <c r="P108" s="48" t="n"/>
      <c r="Q108" s="48" t="n"/>
      <c r="R108" s="48" t="n"/>
      <c r="S108" s="48" t="n"/>
      <c r="T108" s="48" t="n"/>
      <c r="U108" s="48" t="n"/>
      <c r="V108" s="48" t="n"/>
      <c r="W108" s="48" t="n"/>
      <c r="X108" s="49" t="n"/>
    </row>
    <row r="109">
      <c r="A109" s="28" t="inlineStr">
        <is>
          <t>Bultos solicitados</t>
        </is>
      </c>
      <c r="B109" s="29">
        <f>SUM($E$7:$E$106)</f>
        <v/>
      </c>
      <c r="D109" s="28" t="inlineStr">
        <is>
          <t>Bultos surtidos</t>
        </is>
      </c>
      <c r="E109" s="29">
        <f>SUM($F$7:$F$106)</f>
        <v/>
      </c>
      <c r="G109" s="28" t="inlineStr">
        <is>
          <t>Bultos cargados</t>
        </is>
      </c>
      <c r="H109" s="29">
        <f>SUM($G$7:$G$106)</f>
        <v/>
      </c>
      <c r="J109" s="28" t="inlineStr">
        <is>
          <t>Faltantes al cargar</t>
        </is>
      </c>
      <c r="K109" s="29">
        <f>SUM($H$7:$H$106)</f>
        <v/>
      </c>
      <c r="M109" s="28" t="inlineStr">
        <is>
          <t>Control aritmético</t>
        </is>
      </c>
      <c r="N109" s="30">
        <f>IFERROR(IF($B$109=$H$109+$K$109,"Cuadra","Revisar excedentes, incompletos o captura"),"Revisar")</f>
        <v/>
      </c>
    </row>
    <row r="111">
      <c r="A111" s="28" t="inlineStr">
        <is>
          <t>Filas con alerta roja</t>
        </is>
      </c>
      <c r="B111" s="29">
        <f>COUNTIF($X$7:$X$106,"Rojo")</f>
        <v/>
      </c>
      <c r="D111" s="28" t="inlineStr">
        <is>
          <t>Faltantes sin motivo</t>
        </is>
      </c>
      <c r="E111" s="29">
        <f>COUNTIF($W$7:$W$106,"Faltante sin motivo")</f>
        <v/>
      </c>
      <c r="G111" s="28" t="inlineStr">
        <is>
          <t>Datos incompletos</t>
        </is>
      </c>
      <c r="H111" s="29">
        <f>COUNTIF($W$7:$W$106,"Datos incompletos")</f>
        <v/>
      </c>
      <c r="J111" s="28" t="inlineStr">
        <is>
          <t>Retenidos</t>
        </is>
      </c>
      <c r="K111" s="29">
        <f>COUNTIF($W$7:$W$106,"Retenido")</f>
        <v/>
      </c>
    </row>
  </sheetData>
  <autoFilter ref="A6:X106"/>
  <mergeCells count="2">
    <mergeCell ref="A1:X1"/>
    <mergeCell ref="A108:X108"/>
  </mergeCells>
  <conditionalFormatting sqref="X7:X106">
    <cfRule type="expression" priority="1" dxfId="0" stopIfTrue="1">
      <formula>$X7="Rojo"</formula>
    </cfRule>
    <cfRule type="expression" priority="2" dxfId="1" stopIfTrue="1">
      <formula>$X7="Amarillo"</formula>
    </cfRule>
    <cfRule type="expression" priority="3" dxfId="2" stopIfTrue="1">
      <formula>$X7="Verde"</formula>
    </cfRule>
  </conditionalFormatting>
  <conditionalFormatting sqref="H7:H106">
    <cfRule type="cellIs" priority="4" operator="greaterThan" dxfId="3">
      <formula>0</formula>
    </cfRule>
  </conditionalFormatting>
  <conditionalFormatting sqref="I7:I106">
    <cfRule type="cellIs" priority="5" operator="greaterThan" dxfId="4">
      <formula>0</formula>
    </cfRule>
  </conditionalFormatting>
  <conditionalFormatting sqref="T7:T106">
    <cfRule type="expression" priority="6" dxfId="5">
      <formula>AND($H7&gt;0,$T7="")</formula>
    </cfRule>
  </conditionalFormatting>
  <conditionalFormatting sqref="N7:N106">
    <cfRule type="expression" priority="7" dxfId="5">
      <formula>AND($M7&lt;&gt;"",$N7&lt;&gt;"",$N7&lt;$M7)</formula>
    </cfRule>
  </conditionalFormatting>
  <conditionalFormatting sqref="N109">
    <cfRule type="expression" priority="8" dxfId="6" stopIfTrue="1">
      <formula>N109="Cuadra"</formula>
    </cfRule>
    <cfRule type="expression" priority="9" dxfId="7" stopIfTrue="1">
      <formula>N109="Revisar excedentes, incompletos o captura"</formula>
    </cfRule>
  </conditionalFormatting>
  <dataValidations count="14">
    <dataValidation sqref="B7:B106" showErrorMessage="1" showInputMessage="1" allowBlank="1" errorTitle="Dato no válido" error="Selecciona un valor de la lista o actualiza el catálogo correspondiente." type="list">
      <formula1>'Catálogos y parámetros'!$G$11:$G$110</formula1>
    </dataValidation>
    <dataValidation sqref="J7:J106" showErrorMessage="1" showInputMessage="1" allowBlank="1" errorTitle="Dato no válido" error="Selecciona un valor de la lista o actualiza el catálogo correspondiente." type="list">
      <formula1>'Catálogos y parámetros'!$A$11:$A$110</formula1>
    </dataValidation>
    <dataValidation sqref="K7:K106" showErrorMessage="1" showInputMessage="1" allowBlank="1" errorTitle="Dato no válido" error="Selecciona un valor de la lista o actualiza el catálogo correspondiente." type="list">
      <formula1>'Catálogos y parámetros'!$C$11:$C$110</formula1>
    </dataValidation>
    <dataValidation sqref="L7:L106" showErrorMessage="1" showInputMessage="1" allowBlank="1" errorTitle="Dato no válido" error="Selecciona un valor de la lista o actualiza el catálogo correspondiente." type="list">
      <formula1>'Catálogos y parámetros'!$E$11:$E$110</formula1>
    </dataValidation>
    <dataValidation sqref="Q7:Q106" showErrorMessage="1" showInputMessage="1" allowBlank="1" errorTitle="Dato no válido" error="Selecciona un valor de la lista o actualiza el catálogo correspondiente." type="list">
      <formula1>'Catálogos y parámetros'!$A$115:$A$117</formula1>
    </dataValidation>
    <dataValidation sqref="R7:R106" showErrorMessage="1" showInputMessage="1" allowBlank="1" errorTitle="Dato no válido" error="Selecciona un valor de la lista o actualiza el catálogo correspondiente." type="list">
      <formula1>'Catálogos y parámetros'!$C$115:$C$118</formula1>
    </dataValidation>
    <dataValidation sqref="S7:S106" showErrorMessage="1" showInputMessage="1" allowBlank="1" errorTitle="Dato no válido" error="Selecciona un valor de la lista o actualiza el catálogo correspondiente." type="list">
      <formula1>'Catálogos y parámetros'!$E$115:$E$118</formula1>
    </dataValidation>
    <dataValidation sqref="T7:T106" showErrorMessage="1" showInputMessage="1" allowBlank="1" errorTitle="Dato no válido" error="Selecciona un valor de la lista o actualiza el catálogo correspondiente." type="list">
      <formula1>'Catálogos y parámetros'!$G$115:$G$119</formula1>
    </dataValidation>
    <dataValidation sqref="E7:G106" showErrorMessage="1" showInputMessage="1" allowBlank="1" errorTitle="Dato no válido" error="Captura un número entero mayor o igual a cero." type="whole" operator="greaterThanOrEqual">
      <formula1>0</formula1>
    </dataValidation>
    <dataValidation sqref="A7:A106" showErrorMessage="1" showInputMessage="1" allowBlank="1" errorTitle="Dato no válido" error="Captura una fecha u hora válida." type="custom">
      <formula1>=OR(A7="",ISNUMBER(A7))</formula1>
    </dataValidation>
    <dataValidation sqref="M7:M106" showErrorMessage="1" showInputMessage="1" allowBlank="1" errorTitle="Dato no válido" error="Captura una fecha u hora válida." type="custom">
      <formula1>=OR(M7="",ISNUMBER(M7))</formula1>
    </dataValidation>
    <dataValidation sqref="N7:N106" showErrorMessage="1" showInputMessage="1" allowBlank="1" errorTitle="Dato no válido" error="Captura una fecha u hora válida." type="custom">
      <formula1>=OR(N7="",ISNUMBER(N7))</formula1>
    </dataValidation>
    <dataValidation sqref="O7:O106" showErrorMessage="1" showInputMessage="1" allowBlank="1" errorTitle="Dato no válido" error="Captura una fecha u hora válida." type="custom">
      <formula1>=OR(O7="",ISNUMBER(O7))</formula1>
    </dataValidation>
    <dataValidation sqref="P7:P106" showErrorMessage="1" showInputMessage="1" allowBlank="1" errorTitle="Dato no válido" error="Captura una fecha u hora válida." type="custom">
      <formula1>=OR(P7="",ISNUMBER(P7))</formula1>
    </dataValidation>
  </dataValidation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19"/>
  <sheetViews>
    <sheetView showGridLines="0" workbookViewId="0">
      <pane ySplit="9" topLeftCell="A10" activePane="bottomLeft" state="frozen"/>
      <selection pane="bottomLeft" activeCell="A1" sqref="A1"/>
    </sheetView>
  </sheetViews>
  <sheetFormatPr baseColWidth="8" defaultRowHeight="15"/>
  <cols>
    <col width="29" customWidth="1" min="1" max="1"/>
    <col width="22" customWidth="1" min="2" max="2"/>
    <col width="42" customWidth="1" min="3" max="3"/>
    <col width="4" customWidth="1" min="4" max="4"/>
    <col width="27" customWidth="1" min="5" max="5"/>
    <col width="4" customWidth="1" min="6" max="6"/>
    <col width="25" customWidth="1" min="7" max="7"/>
  </cols>
  <sheetData>
    <row r="1" ht="27" customHeight="1">
      <c r="A1" s="1" t="inlineStr">
        <is>
          <t>Catálogos y parámetros</t>
        </is>
      </c>
      <c r="B1" s="48" t="n"/>
      <c r="C1" s="48" t="n"/>
      <c r="D1" s="48" t="n"/>
      <c r="E1" s="48" t="n"/>
      <c r="F1" s="48" t="n"/>
      <c r="G1" s="49" t="n"/>
    </row>
    <row r="2" ht="25" customHeight="1">
      <c r="A2" s="3" t="inlineStr">
        <is>
          <t>Actualiza los catálogos antes de capturar nuevos valores en “Control de despachos”.</t>
        </is>
      </c>
      <c r="B2" s="4" t="n"/>
      <c r="C2" s="4" t="n"/>
      <c r="D2" s="4" t="n"/>
      <c r="E2" s="4" t="n"/>
      <c r="F2" s="4" t="n"/>
      <c r="G2" s="4" t="n"/>
    </row>
    <row r="4" ht="44" customHeight="1">
      <c r="A4" s="31" t="inlineStr">
        <is>
          <t>Tolerancia de faltantes para alerta (bultos)</t>
        </is>
      </c>
      <c r="B4" s="32" t="n">
        <v>0</v>
      </c>
      <c r="C4" s="33" t="inlineStr">
        <is>
          <t>Editable. Sólo afecta el color rojo de faltantes; no sustituye la revisión ni la liberación manual.</t>
        </is>
      </c>
      <c r="D4" s="33" t="n"/>
      <c r="E4" s="33" t="n"/>
      <c r="F4" s="33" t="n"/>
      <c r="G4" s="33" t="n"/>
    </row>
    <row r="5" ht="38" customHeight="1">
      <c r="A5" s="31" t="inlineStr">
        <is>
          <t>Nota operativa</t>
        </is>
      </c>
      <c r="B5" s="34" t="inlineStr">
        <is>
          <t>Confirma este valor con la política interna antes de utilizarlo en operación.</t>
        </is>
      </c>
      <c r="C5" s="34" t="n"/>
      <c r="D5" s="34" t="n"/>
      <c r="E5" s="34" t="n"/>
      <c r="F5" s="34" t="n"/>
      <c r="G5" s="34" t="n"/>
    </row>
    <row r="10">
      <c r="A10" s="16" t="inlineStr">
        <is>
          <t>Andenes disponibles</t>
        </is>
      </c>
      <c r="C10" s="16" t="inlineStr">
        <is>
          <t>Vehículos disponibles</t>
        </is>
      </c>
      <c r="E10" s="16" t="inlineStr">
        <is>
          <t>Responsables de carga</t>
        </is>
      </c>
      <c r="G10" s="16" t="inlineStr">
        <is>
          <t>Olas de despacho</t>
        </is>
      </c>
    </row>
    <row r="11">
      <c r="A11" s="35" t="inlineStr">
        <is>
          <t>Andén 01</t>
        </is>
      </c>
      <c r="C11" s="35" t="inlineStr">
        <is>
          <t>Unidad 01</t>
        </is>
      </c>
      <c r="E11" s="35" t="inlineStr">
        <is>
          <t>Gabriela Torres</t>
        </is>
      </c>
      <c r="G11" s="35" t="inlineStr">
        <is>
          <t>OD-260826-01</t>
        </is>
      </c>
    </row>
    <row r="12">
      <c r="A12" s="35" t="inlineStr">
        <is>
          <t>Andén 02</t>
        </is>
      </c>
      <c r="C12" s="35" t="inlineStr">
        <is>
          <t>Unidad 02</t>
        </is>
      </c>
      <c r="E12" s="35" t="inlineStr">
        <is>
          <t>Carlos Mendoza</t>
        </is>
      </c>
      <c r="G12" s="35" t="inlineStr">
        <is>
          <t>OD-260826-02</t>
        </is>
      </c>
    </row>
    <row r="13">
      <c r="A13" s="35" t="inlineStr">
        <is>
          <t>Andén 03</t>
        </is>
      </c>
      <c r="C13" s="35" t="inlineStr">
        <is>
          <t>Unidad 03</t>
        </is>
      </c>
      <c r="E13" s="35" t="inlineStr">
        <is>
          <t>Elena Ruiz</t>
        </is>
      </c>
      <c r="G13" s="35" t="inlineStr">
        <is>
          <t>OD-260827-01</t>
        </is>
      </c>
    </row>
    <row r="14">
      <c r="A14" s="35" t="inlineStr">
        <is>
          <t>Andén 04</t>
        </is>
      </c>
      <c r="C14" s="35" t="inlineStr">
        <is>
          <t>Unidad 04</t>
        </is>
      </c>
      <c r="E14" s="35" t="inlineStr">
        <is>
          <t>Jorge Salgado</t>
        </is>
      </c>
      <c r="G14" s="35" t="inlineStr">
        <is>
          <t>OD-260827-02</t>
        </is>
      </c>
    </row>
    <row r="15">
      <c r="A15" s="35" t="inlineStr">
        <is>
          <t>Andén 05</t>
        </is>
      </c>
      <c r="C15" s="35" t="inlineStr">
        <is>
          <t>Unidad 05</t>
        </is>
      </c>
      <c r="E15" s="35" t="inlineStr">
        <is>
          <t>Miriam Ortega</t>
        </is>
      </c>
      <c r="G15" s="35" t="inlineStr">
        <is>
          <t>OD-260828-01</t>
        </is>
      </c>
    </row>
    <row r="16">
      <c r="A16" s="35" t="inlineStr">
        <is>
          <t>Andén 06</t>
        </is>
      </c>
      <c r="C16" s="35" t="inlineStr">
        <is>
          <t>Unidad 06</t>
        </is>
      </c>
      <c r="E16" s="35" t="inlineStr">
        <is>
          <t>Adrián Flores</t>
        </is>
      </c>
      <c r="G16" s="35" t="inlineStr">
        <is>
          <t>OD-260828-02</t>
        </is>
      </c>
    </row>
    <row r="17">
      <c r="A17" s="35" t="inlineStr">
        <is>
          <t>Andén 07</t>
        </is>
      </c>
      <c r="C17" s="35" t="inlineStr">
        <is>
          <t>Unidad 07</t>
        </is>
      </c>
      <c r="E17" s="35" t="inlineStr">
        <is>
          <t>Sofía Ramírez</t>
        </is>
      </c>
      <c r="G17" s="35" t="inlineStr">
        <is>
          <t>OD-260829-01</t>
        </is>
      </c>
    </row>
    <row r="18">
      <c r="A18" s="35" t="inlineStr">
        <is>
          <t>Andén 08</t>
        </is>
      </c>
      <c r="C18" s="35" t="inlineStr">
        <is>
          <t>Unidad 08</t>
        </is>
      </c>
      <c r="E18" s="35" t="inlineStr">
        <is>
          <t>Ricardo Peña</t>
        </is>
      </c>
      <c r="G18" s="35" t="inlineStr">
        <is>
          <t>OD-260829-02</t>
        </is>
      </c>
    </row>
    <row r="19">
      <c r="A19" s="35" t="n"/>
      <c r="C19" s="35" t="n"/>
      <c r="E19" s="35" t="n"/>
      <c r="G19" s="35" t="inlineStr">
        <is>
          <t>OD-260830-01</t>
        </is>
      </c>
    </row>
    <row r="20">
      <c r="A20" s="35" t="n"/>
      <c r="C20" s="35" t="n"/>
      <c r="E20" s="35" t="n"/>
      <c r="G20" s="35" t="inlineStr">
        <is>
          <t>OD-260831-01</t>
        </is>
      </c>
    </row>
    <row r="21">
      <c r="A21" s="35" t="n"/>
      <c r="C21" s="35" t="n"/>
      <c r="E21" s="35" t="n"/>
      <c r="G21" s="35" t="n"/>
    </row>
    <row r="22">
      <c r="A22" s="35" t="n"/>
      <c r="C22" s="35" t="n"/>
      <c r="E22" s="35" t="n"/>
      <c r="G22" s="35" t="n"/>
    </row>
    <row r="23">
      <c r="A23" s="35" t="n"/>
      <c r="C23" s="35" t="n"/>
      <c r="E23" s="35" t="n"/>
      <c r="G23" s="35" t="n"/>
    </row>
    <row r="24">
      <c r="A24" s="35" t="n"/>
      <c r="C24" s="35" t="n"/>
      <c r="E24" s="35" t="n"/>
      <c r="G24" s="35" t="n"/>
    </row>
    <row r="25">
      <c r="A25" s="35" t="n"/>
      <c r="C25" s="35" t="n"/>
      <c r="E25" s="35" t="n"/>
      <c r="G25" s="35" t="n"/>
    </row>
    <row r="26">
      <c r="A26" s="35" t="n"/>
      <c r="C26" s="35" t="n"/>
      <c r="E26" s="35" t="n"/>
      <c r="G26" s="35" t="n"/>
    </row>
    <row r="27">
      <c r="A27" s="35" t="n"/>
      <c r="C27" s="35" t="n"/>
      <c r="E27" s="35" t="n"/>
      <c r="G27" s="35" t="n"/>
    </row>
    <row r="28">
      <c r="A28" s="35" t="n"/>
      <c r="C28" s="35" t="n"/>
      <c r="E28" s="35" t="n"/>
      <c r="G28" s="35" t="n"/>
    </row>
    <row r="29">
      <c r="A29" s="35" t="n"/>
      <c r="C29" s="35" t="n"/>
      <c r="E29" s="35" t="n"/>
      <c r="G29" s="35" t="n"/>
    </row>
    <row r="30">
      <c r="A30" s="35" t="n"/>
      <c r="C30" s="35" t="n"/>
      <c r="E30" s="35" t="n"/>
      <c r="G30" s="35" t="n"/>
    </row>
    <row r="31">
      <c r="A31" s="35" t="n"/>
      <c r="C31" s="35" t="n"/>
      <c r="E31" s="35" t="n"/>
      <c r="G31" s="35" t="n"/>
    </row>
    <row r="32">
      <c r="A32" s="35" t="n"/>
      <c r="C32" s="35" t="n"/>
      <c r="E32" s="35" t="n"/>
      <c r="G32" s="35" t="n"/>
    </row>
    <row r="33">
      <c r="A33" s="35" t="n"/>
      <c r="C33" s="35" t="n"/>
      <c r="E33" s="35" t="n"/>
      <c r="G33" s="35" t="n"/>
    </row>
    <row r="34">
      <c r="A34" s="35" t="n"/>
      <c r="C34" s="35" t="n"/>
      <c r="E34" s="35" t="n"/>
      <c r="G34" s="35" t="n"/>
    </row>
    <row r="35">
      <c r="A35" s="35" t="n"/>
      <c r="C35" s="35" t="n"/>
      <c r="E35" s="35" t="n"/>
      <c r="G35" s="35" t="n"/>
    </row>
    <row r="36">
      <c r="A36" s="35" t="n"/>
      <c r="C36" s="35" t="n"/>
      <c r="E36" s="35" t="n"/>
      <c r="G36" s="35" t="n"/>
    </row>
    <row r="37">
      <c r="A37" s="35" t="n"/>
      <c r="C37" s="35" t="n"/>
      <c r="E37" s="35" t="n"/>
      <c r="G37" s="35" t="n"/>
    </row>
    <row r="38">
      <c r="A38" s="35" t="n"/>
      <c r="C38" s="35" t="n"/>
      <c r="E38" s="35" t="n"/>
      <c r="G38" s="35" t="n"/>
    </row>
    <row r="39">
      <c r="A39" s="35" t="n"/>
      <c r="C39" s="35" t="n"/>
      <c r="E39" s="35" t="n"/>
      <c r="G39" s="35" t="n"/>
    </row>
    <row r="40">
      <c r="A40" s="35" t="n"/>
      <c r="C40" s="35" t="n"/>
      <c r="E40" s="35" t="n"/>
      <c r="G40" s="35" t="n"/>
    </row>
    <row r="41">
      <c r="A41" s="35" t="n"/>
      <c r="C41" s="35" t="n"/>
      <c r="E41" s="35" t="n"/>
      <c r="G41" s="35" t="n"/>
    </row>
    <row r="42">
      <c r="A42" s="35" t="n"/>
      <c r="C42" s="35" t="n"/>
      <c r="E42" s="35" t="n"/>
      <c r="G42" s="35" t="n"/>
    </row>
    <row r="43">
      <c r="A43" s="35" t="n"/>
      <c r="C43" s="35" t="n"/>
      <c r="E43" s="35" t="n"/>
      <c r="G43" s="35" t="n"/>
    </row>
    <row r="44">
      <c r="A44" s="35" t="n"/>
      <c r="C44" s="35" t="n"/>
      <c r="E44" s="35" t="n"/>
      <c r="G44" s="35" t="n"/>
    </row>
    <row r="45">
      <c r="A45" s="35" t="n"/>
      <c r="C45" s="35" t="n"/>
      <c r="E45" s="35" t="n"/>
      <c r="G45" s="35" t="n"/>
    </row>
    <row r="46">
      <c r="A46" s="35" t="n"/>
      <c r="C46" s="35" t="n"/>
      <c r="E46" s="35" t="n"/>
      <c r="G46" s="35" t="n"/>
    </row>
    <row r="47">
      <c r="A47" s="35" t="n"/>
      <c r="C47" s="35" t="n"/>
      <c r="E47" s="35" t="n"/>
      <c r="G47" s="35" t="n"/>
    </row>
    <row r="48">
      <c r="A48" s="35" t="n"/>
      <c r="C48" s="35" t="n"/>
      <c r="E48" s="35" t="n"/>
      <c r="G48" s="35" t="n"/>
    </row>
    <row r="49">
      <c r="A49" s="35" t="n"/>
      <c r="C49" s="35" t="n"/>
      <c r="E49" s="35" t="n"/>
      <c r="G49" s="35" t="n"/>
    </row>
    <row r="50">
      <c r="A50" s="35" t="n"/>
      <c r="C50" s="35" t="n"/>
      <c r="E50" s="35" t="n"/>
      <c r="G50" s="35" t="n"/>
    </row>
    <row r="51">
      <c r="A51" s="35" t="n"/>
      <c r="C51" s="35" t="n"/>
      <c r="E51" s="35" t="n"/>
      <c r="G51" s="35" t="n"/>
    </row>
    <row r="52">
      <c r="A52" s="35" t="n"/>
      <c r="C52" s="35" t="n"/>
      <c r="E52" s="35" t="n"/>
      <c r="G52" s="35" t="n"/>
    </row>
    <row r="53">
      <c r="A53" s="35" t="n"/>
      <c r="C53" s="35" t="n"/>
      <c r="E53" s="35" t="n"/>
      <c r="G53" s="35" t="n"/>
    </row>
    <row r="54">
      <c r="A54" s="35" t="n"/>
      <c r="C54" s="35" t="n"/>
      <c r="E54" s="35" t="n"/>
      <c r="G54" s="35" t="n"/>
    </row>
    <row r="55">
      <c r="A55" s="35" t="n"/>
      <c r="C55" s="35" t="n"/>
      <c r="E55" s="35" t="n"/>
      <c r="G55" s="35" t="n"/>
    </row>
    <row r="56">
      <c r="A56" s="35" t="n"/>
      <c r="C56" s="35" t="n"/>
      <c r="E56" s="35" t="n"/>
      <c r="G56" s="35" t="n"/>
    </row>
    <row r="57">
      <c r="A57" s="35" t="n"/>
      <c r="C57" s="35" t="n"/>
      <c r="E57" s="35" t="n"/>
      <c r="G57" s="35" t="n"/>
    </row>
    <row r="58">
      <c r="A58" s="35" t="n"/>
      <c r="C58" s="35" t="n"/>
      <c r="E58" s="35" t="n"/>
      <c r="G58" s="35" t="n"/>
    </row>
    <row r="59">
      <c r="A59" s="35" t="n"/>
      <c r="C59" s="35" t="n"/>
      <c r="E59" s="35" t="n"/>
      <c r="G59" s="35" t="n"/>
    </row>
    <row r="60">
      <c r="A60" s="35" t="n"/>
      <c r="C60" s="35" t="n"/>
      <c r="E60" s="35" t="n"/>
      <c r="G60" s="35" t="n"/>
    </row>
    <row r="61">
      <c r="A61" s="35" t="n"/>
      <c r="C61" s="35" t="n"/>
      <c r="E61" s="35" t="n"/>
      <c r="G61" s="35" t="n"/>
    </row>
    <row r="62">
      <c r="A62" s="35" t="n"/>
      <c r="C62" s="35" t="n"/>
      <c r="E62" s="35" t="n"/>
      <c r="G62" s="35" t="n"/>
    </row>
    <row r="63">
      <c r="A63" s="35" t="n"/>
      <c r="C63" s="35" t="n"/>
      <c r="E63" s="35" t="n"/>
      <c r="G63" s="35" t="n"/>
    </row>
    <row r="64">
      <c r="A64" s="35" t="n"/>
      <c r="C64" s="35" t="n"/>
      <c r="E64" s="35" t="n"/>
      <c r="G64" s="35" t="n"/>
    </row>
    <row r="65">
      <c r="A65" s="35" t="n"/>
      <c r="C65" s="35" t="n"/>
      <c r="E65" s="35" t="n"/>
      <c r="G65" s="35" t="n"/>
    </row>
    <row r="66">
      <c r="A66" s="35" t="n"/>
      <c r="C66" s="35" t="n"/>
      <c r="E66" s="35" t="n"/>
      <c r="G66" s="35" t="n"/>
    </row>
    <row r="67">
      <c r="A67" s="35" t="n"/>
      <c r="C67" s="35" t="n"/>
      <c r="E67" s="35" t="n"/>
      <c r="G67" s="35" t="n"/>
    </row>
    <row r="68">
      <c r="A68" s="35" t="n"/>
      <c r="C68" s="35" t="n"/>
      <c r="E68" s="35" t="n"/>
      <c r="G68" s="35" t="n"/>
    </row>
    <row r="69">
      <c r="A69" s="35" t="n"/>
      <c r="C69" s="35" t="n"/>
      <c r="E69" s="35" t="n"/>
      <c r="G69" s="35" t="n"/>
    </row>
    <row r="70">
      <c r="A70" s="35" t="n"/>
      <c r="C70" s="35" t="n"/>
      <c r="E70" s="35" t="n"/>
      <c r="G70" s="35" t="n"/>
    </row>
    <row r="71">
      <c r="A71" s="35" t="n"/>
      <c r="C71" s="35" t="n"/>
      <c r="E71" s="35" t="n"/>
      <c r="G71" s="35" t="n"/>
    </row>
    <row r="72">
      <c r="A72" s="35" t="n"/>
      <c r="C72" s="35" t="n"/>
      <c r="E72" s="35" t="n"/>
      <c r="G72" s="35" t="n"/>
    </row>
    <row r="73">
      <c r="A73" s="35" t="n"/>
      <c r="C73" s="35" t="n"/>
      <c r="E73" s="35" t="n"/>
      <c r="G73" s="35" t="n"/>
    </row>
    <row r="74">
      <c r="A74" s="35" t="n"/>
      <c r="C74" s="35" t="n"/>
      <c r="E74" s="35" t="n"/>
      <c r="G74" s="35" t="n"/>
    </row>
    <row r="75">
      <c r="A75" s="35" t="n"/>
      <c r="C75" s="35" t="n"/>
      <c r="E75" s="35" t="n"/>
      <c r="G75" s="35" t="n"/>
    </row>
    <row r="76">
      <c r="A76" s="35" t="n"/>
      <c r="C76" s="35" t="n"/>
      <c r="E76" s="35" t="n"/>
      <c r="G76" s="35" t="n"/>
    </row>
    <row r="77">
      <c r="A77" s="35" t="n"/>
      <c r="C77" s="35" t="n"/>
      <c r="E77" s="35" t="n"/>
      <c r="G77" s="35" t="n"/>
    </row>
    <row r="78">
      <c r="A78" s="35" t="n"/>
      <c r="C78" s="35" t="n"/>
      <c r="E78" s="35" t="n"/>
      <c r="G78" s="35" t="n"/>
    </row>
    <row r="79">
      <c r="A79" s="35" t="n"/>
      <c r="C79" s="35" t="n"/>
      <c r="E79" s="35" t="n"/>
      <c r="G79" s="35" t="n"/>
    </row>
    <row r="80">
      <c r="A80" s="35" t="n"/>
      <c r="C80" s="35" t="n"/>
      <c r="E80" s="35" t="n"/>
      <c r="G80" s="35" t="n"/>
    </row>
    <row r="81">
      <c r="A81" s="35" t="n"/>
      <c r="C81" s="35" t="n"/>
      <c r="E81" s="35" t="n"/>
      <c r="G81" s="35" t="n"/>
    </row>
    <row r="82">
      <c r="A82" s="35" t="n"/>
      <c r="C82" s="35" t="n"/>
      <c r="E82" s="35" t="n"/>
      <c r="G82" s="35" t="n"/>
    </row>
    <row r="83">
      <c r="A83" s="35" t="n"/>
      <c r="C83" s="35" t="n"/>
      <c r="E83" s="35" t="n"/>
      <c r="G83" s="35" t="n"/>
    </row>
    <row r="84">
      <c r="A84" s="35" t="n"/>
      <c r="C84" s="35" t="n"/>
      <c r="E84" s="35" t="n"/>
      <c r="G84" s="35" t="n"/>
    </row>
    <row r="85">
      <c r="A85" s="35" t="n"/>
      <c r="C85" s="35" t="n"/>
      <c r="E85" s="35" t="n"/>
      <c r="G85" s="35" t="n"/>
    </row>
    <row r="86">
      <c r="A86" s="35" t="n"/>
      <c r="C86" s="35" t="n"/>
      <c r="E86" s="35" t="n"/>
      <c r="G86" s="35" t="n"/>
    </row>
    <row r="87">
      <c r="A87" s="35" t="n"/>
      <c r="C87" s="35" t="n"/>
      <c r="E87" s="35" t="n"/>
      <c r="G87" s="35" t="n"/>
    </row>
    <row r="88">
      <c r="A88" s="35" t="n"/>
      <c r="C88" s="35" t="n"/>
      <c r="E88" s="35" t="n"/>
      <c r="G88" s="35" t="n"/>
    </row>
    <row r="89">
      <c r="A89" s="35" t="n"/>
      <c r="C89" s="35" t="n"/>
      <c r="E89" s="35" t="n"/>
      <c r="G89" s="35" t="n"/>
    </row>
    <row r="90">
      <c r="A90" s="35" t="n"/>
      <c r="C90" s="35" t="n"/>
      <c r="E90" s="35" t="n"/>
      <c r="G90" s="35" t="n"/>
    </row>
    <row r="91">
      <c r="A91" s="35" t="n"/>
      <c r="C91" s="35" t="n"/>
      <c r="E91" s="35" t="n"/>
      <c r="G91" s="35" t="n"/>
    </row>
    <row r="92">
      <c r="A92" s="35" t="n"/>
      <c r="C92" s="35" t="n"/>
      <c r="E92" s="35" t="n"/>
      <c r="G92" s="35" t="n"/>
    </row>
    <row r="93">
      <c r="A93" s="35" t="n"/>
      <c r="C93" s="35" t="n"/>
      <c r="E93" s="35" t="n"/>
      <c r="G93" s="35" t="n"/>
    </row>
    <row r="94">
      <c r="A94" s="35" t="n"/>
      <c r="C94" s="35" t="n"/>
      <c r="E94" s="35" t="n"/>
      <c r="G94" s="35" t="n"/>
    </row>
    <row r="95">
      <c r="A95" s="35" t="n"/>
      <c r="C95" s="35" t="n"/>
      <c r="E95" s="35" t="n"/>
      <c r="G95" s="35" t="n"/>
    </row>
    <row r="96">
      <c r="A96" s="35" t="n"/>
      <c r="C96" s="35" t="n"/>
      <c r="E96" s="35" t="n"/>
      <c r="G96" s="35" t="n"/>
    </row>
    <row r="97">
      <c r="A97" s="35" t="n"/>
      <c r="C97" s="35" t="n"/>
      <c r="E97" s="35" t="n"/>
      <c r="G97" s="35" t="n"/>
    </row>
    <row r="98">
      <c r="A98" s="35" t="n"/>
      <c r="C98" s="35" t="n"/>
      <c r="E98" s="35" t="n"/>
      <c r="G98" s="35" t="n"/>
    </row>
    <row r="99">
      <c r="A99" s="35" t="n"/>
      <c r="C99" s="35" t="n"/>
      <c r="E99" s="35" t="n"/>
      <c r="G99" s="35" t="n"/>
    </row>
    <row r="100">
      <c r="A100" s="35" t="n"/>
      <c r="C100" s="35" t="n"/>
      <c r="E100" s="35" t="n"/>
      <c r="G100" s="35" t="n"/>
    </row>
    <row r="101">
      <c r="A101" s="35" t="n"/>
      <c r="C101" s="35" t="n"/>
      <c r="E101" s="35" t="n"/>
      <c r="G101" s="35" t="n"/>
    </row>
    <row r="102">
      <c r="A102" s="35" t="n"/>
      <c r="C102" s="35" t="n"/>
      <c r="E102" s="35" t="n"/>
      <c r="G102" s="35" t="n"/>
    </row>
    <row r="103">
      <c r="A103" s="35" t="n"/>
      <c r="C103" s="35" t="n"/>
      <c r="E103" s="35" t="n"/>
      <c r="G103" s="35" t="n"/>
    </row>
    <row r="104">
      <c r="A104" s="35" t="n"/>
      <c r="C104" s="35" t="n"/>
      <c r="E104" s="35" t="n"/>
      <c r="G104" s="35" t="n"/>
    </row>
    <row r="105">
      <c r="A105" s="35" t="n"/>
      <c r="C105" s="35" t="n"/>
      <c r="E105" s="35" t="n"/>
      <c r="G105" s="35" t="n"/>
    </row>
    <row r="106">
      <c r="A106" s="35" t="n"/>
      <c r="C106" s="35" t="n"/>
      <c r="E106" s="35" t="n"/>
      <c r="G106" s="35" t="n"/>
    </row>
    <row r="107">
      <c r="A107" s="35" t="n"/>
      <c r="C107" s="35" t="n"/>
      <c r="E107" s="35" t="n"/>
      <c r="G107" s="35" t="n"/>
    </row>
    <row r="108">
      <c r="A108" s="35" t="n"/>
      <c r="C108" s="35" t="n"/>
      <c r="E108" s="35" t="n"/>
      <c r="G108" s="35" t="n"/>
    </row>
    <row r="109">
      <c r="A109" s="35" t="n"/>
      <c r="C109" s="35" t="n"/>
      <c r="E109" s="35" t="n"/>
      <c r="G109" s="35" t="n"/>
    </row>
    <row r="110">
      <c r="A110" s="35" t="n"/>
      <c r="C110" s="35" t="n"/>
      <c r="E110" s="35" t="n"/>
      <c r="G110" s="35" t="n"/>
    </row>
    <row r="114">
      <c r="A114" s="16" t="inlineStr">
        <is>
          <t>Estatus surtido</t>
        </is>
      </c>
      <c r="C114" s="16" t="inlineStr">
        <is>
          <t>Estatus carga</t>
        </is>
      </c>
      <c r="E114" s="16" t="inlineStr">
        <is>
          <t>Estatus salida</t>
        </is>
      </c>
      <c r="G114" s="16" t="inlineStr">
        <is>
          <t>Motivos de faltante</t>
        </is>
      </c>
    </row>
    <row r="115">
      <c r="A115" s="35" t="inlineStr">
        <is>
          <t>Pendiente</t>
        </is>
      </c>
      <c r="C115" s="35" t="inlineStr">
        <is>
          <t>No iniciada</t>
        </is>
      </c>
      <c r="E115" s="35" t="inlineStr">
        <is>
          <t>Pendiente</t>
        </is>
      </c>
      <c r="G115" s="35" t="inlineStr">
        <is>
          <t>Sin inventario</t>
        </is>
      </c>
    </row>
    <row r="116">
      <c r="A116" s="35" t="inlineStr">
        <is>
          <t>Parcial</t>
        </is>
      </c>
      <c r="C116" s="35" t="inlineStr">
        <is>
          <t>En carga</t>
        </is>
      </c>
      <c r="E116" s="35" t="inlineStr">
        <is>
          <t>Liberado</t>
        </is>
      </c>
      <c r="G116" s="35" t="inlineStr">
        <is>
          <t>Daño identificado</t>
        </is>
      </c>
    </row>
    <row r="117">
      <c r="A117" s="35" t="inlineStr">
        <is>
          <t>Surtido</t>
        </is>
      </c>
      <c r="C117" s="35" t="inlineStr">
        <is>
          <t>Carga parcial</t>
        </is>
      </c>
      <c r="E117" s="35" t="inlineStr">
        <is>
          <t>Salió</t>
        </is>
      </c>
      <c r="G117" s="35" t="inlineStr">
        <is>
          <t>Diferencia de surtido</t>
        </is>
      </c>
    </row>
    <row r="118">
      <c r="C118" s="35" t="inlineStr">
        <is>
          <t>Cargado</t>
        </is>
      </c>
      <c r="E118" s="35" t="inlineStr">
        <is>
          <t>Retenido</t>
        </is>
      </c>
      <c r="G118" s="35" t="inlineStr">
        <is>
          <t>Pendiente de revisión</t>
        </is>
      </c>
    </row>
    <row r="119">
      <c r="G119" s="35" t="inlineStr">
        <is>
          <t>Otro</t>
        </is>
      </c>
    </row>
  </sheetData>
  <mergeCells count="1">
    <mergeCell ref="A1:G1"/>
  </mergeCells>
  <dataValidations count="1">
    <dataValidation sqref="B4" showErrorMessage="1" showInputMessage="1" allowBlank="1" errorTitle="Dato no válido" error="Captura un número entero mayor o igual a cero." type="whole" operator="greaterThanOrEqual">
      <formula1>0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50"/>
  <sheetViews>
    <sheetView showGridLines="0" workbookViewId="0">
      <selection activeCell="A1" sqref="A1"/>
    </sheetView>
  </sheetViews>
  <sheetFormatPr baseColWidth="8" defaultRowHeight="15"/>
  <cols>
    <col width="28" customWidth="1" min="1" max="1"/>
    <col width="52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</cols>
  <sheetData>
    <row r="1" ht="27" customHeight="1">
      <c r="A1" s="1" t="inlineStr">
        <is>
          <t>Instrucciones de uso</t>
        </is>
      </c>
      <c r="B1" s="48" t="n"/>
      <c r="C1" s="48" t="n"/>
      <c r="D1" s="48" t="n"/>
      <c r="E1" s="48" t="n"/>
      <c r="F1" s="48" t="n"/>
      <c r="G1" s="48" t="n"/>
      <c r="H1" s="49" t="n"/>
    </row>
    <row r="3" ht="40" customHeight="1">
      <c r="A3" s="36" t="inlineStr">
        <is>
          <t>Finalidad</t>
        </is>
      </c>
      <c r="B3" s="33" t="inlineStr">
        <is>
          <t>Este archivo ayuda a controlar pedidos surtidos y cargados desde almacén hacia transporte, incluyendo ola de despacho, bultos, andén, vehículo, horas de carga, salida y faltantes.</t>
        </is>
      </c>
    </row>
    <row r="4" ht="40" customHeight="1">
      <c r="A4" s="37" t="inlineStr">
        <is>
          <t>Alcance</t>
        </is>
      </c>
      <c r="B4" s="33" t="inlineStr">
        <is>
          <t>No es un tablero general de embarques o transportistas. Tampoco sustituye sistemas operativos, facturación, contabilidad, trámites oficiales ni asesoría profesional.</t>
        </is>
      </c>
    </row>
    <row r="6">
      <c r="A6" s="38" t="inlineStr">
        <is>
          <t>1. Configura los catálogos</t>
        </is>
      </c>
      <c r="B6" s="39" t="n"/>
      <c r="C6" s="39" t="n"/>
      <c r="D6" s="39" t="n"/>
      <c r="E6" s="39" t="n"/>
      <c r="F6" s="39" t="n"/>
      <c r="G6" s="39" t="n"/>
      <c r="H6" s="39" t="n"/>
    </row>
    <row r="7" ht="30" customHeight="1">
      <c r="B7" s="40" t="inlineStr">
        <is>
          <t>1. Ve a la hoja Catálogos y parámetros.</t>
        </is>
      </c>
    </row>
    <row r="8" ht="30" customHeight="1">
      <c r="B8" s="40" t="inlineStr">
        <is>
          <t>2. Revisa la tolerancia de faltantes para alerta.</t>
        </is>
      </c>
    </row>
    <row r="9" ht="30" customHeight="1">
      <c r="B9" s="40" t="inlineStr">
        <is>
          <t>3. Confirma el valor con la política interna antes de usarlo.</t>
        </is>
      </c>
    </row>
    <row r="10" ht="30" customHeight="1">
      <c r="B10" s="40" t="inlineStr">
        <is>
          <t>4. Agrega andenes, vehículos, responsables y olas antes de capturar nuevos registros.</t>
        </is>
      </c>
    </row>
    <row r="11" ht="30" customHeight="1">
      <c r="B11" s="40" t="inlineStr">
        <is>
          <t>5. No elimines los encabezados de los catálogos ni cambies las listas fijas de estatus sin revisar el impacto en la captura.</t>
        </is>
      </c>
    </row>
    <row r="13">
      <c r="A13" s="38" t="inlineStr">
        <is>
          <t>2. Registra cada pedido</t>
        </is>
      </c>
      <c r="B13" s="39" t="n"/>
      <c r="C13" s="39" t="n"/>
      <c r="D13" s="39" t="n"/>
      <c r="E13" s="39" t="n"/>
      <c r="F13" s="39" t="n"/>
      <c r="G13" s="39" t="n"/>
      <c r="H13" s="39" t="n"/>
    </row>
    <row r="14" ht="30" customHeight="1">
      <c r="B14" s="40" t="inlineStr">
        <is>
          <t>1. Captura un renglón por pedido dentro de su ola de despacho.</t>
        </is>
      </c>
    </row>
    <row r="15" ht="30" customHeight="1">
      <c r="B15" s="40" t="inlineStr">
        <is>
          <t>2. Registra bultos solicitados, surtidos y cargados.</t>
        </is>
      </c>
    </row>
    <row r="16" ht="30" customHeight="1">
      <c r="B16" s="40" t="inlineStr">
        <is>
          <t>3. Selecciona andén, vehículo y responsable desde las listas.</t>
        </is>
      </c>
    </row>
    <row r="17" ht="30" customHeight="1">
      <c r="B17" s="40" t="inlineStr">
        <is>
          <t>4. Captura inicio y fin de carga con fecha y hora cuando aplique.</t>
        </is>
      </c>
    </row>
    <row r="18" ht="30" customHeight="1">
      <c r="B18" s="40" t="inlineStr">
        <is>
          <t>5. Registra la salida real cuando el estatus de salida sea Salió.</t>
        </is>
      </c>
    </row>
    <row r="19" ht="30" customHeight="1">
      <c r="B19" s="40" t="inlineStr">
        <is>
          <t>6. Si existen faltantes, selecciona un motivo de faltante y documenta el caso en observaciones.</t>
        </is>
      </c>
    </row>
    <row r="21">
      <c r="A21" s="38" t="inlineStr">
        <is>
          <t>3. Interpreta el resultado de control</t>
        </is>
      </c>
      <c r="B21" s="39" t="n"/>
      <c r="C21" s="39" t="n"/>
      <c r="D21" s="39" t="n"/>
      <c r="E21" s="39" t="n"/>
      <c r="F21" s="39" t="n"/>
      <c r="G21" s="39" t="n"/>
      <c r="H21" s="39" t="n"/>
    </row>
    <row r="22" ht="28" customHeight="1">
      <c r="A22" s="41" t="inlineStr">
        <is>
          <t>Resultado</t>
        </is>
      </c>
      <c r="B22" s="41" t="inlineStr">
        <is>
          <t>Interpretación operativa</t>
        </is>
      </c>
    </row>
    <row r="23" ht="28" customHeight="1">
      <c r="A23" s="42" t="inlineStr">
        <is>
          <t>Datos incompletos</t>
        </is>
      </c>
      <c r="B23" s="42" t="inlineStr">
        <is>
          <t>Faltan datos necesarios para revisar el renglón.</t>
        </is>
      </c>
    </row>
    <row r="24" ht="28" customHeight="1">
      <c r="A24" s="43" t="inlineStr">
        <is>
          <t>Revisar fecha/hora</t>
        </is>
      </c>
      <c r="B24" s="43" t="inlineStr">
        <is>
          <t>La fecha u hora de fin de carga es anterior al inicio de carga.</t>
        </is>
      </c>
    </row>
    <row r="25" ht="28" customHeight="1">
      <c r="A25" s="42" t="inlineStr">
        <is>
          <t>Revisar estatus salida</t>
        </is>
      </c>
      <c r="B25" s="42" t="inlineStr">
        <is>
          <t>Se capturó salida real, pero el estatus de salida no es “Salió”.</t>
        </is>
      </c>
    </row>
    <row r="26" ht="28" customHeight="1">
      <c r="A26" s="43" t="inlineStr">
        <is>
          <t>Faltante sin motivo</t>
        </is>
      </c>
      <c r="B26" s="43" t="inlineStr">
        <is>
          <t>Hay bultos faltantes y no se registró un motivo.</t>
        </is>
      </c>
    </row>
    <row r="27" ht="28" customHeight="1">
      <c r="A27" s="42" t="inlineStr">
        <is>
          <t>Con faltantes</t>
        </is>
      </c>
      <c r="B27" s="42" t="inlineStr">
        <is>
          <t>Los bultos cargados son menores a los solicitados.</t>
        </is>
      </c>
    </row>
    <row r="28" ht="28" customHeight="1">
      <c r="A28" s="43" t="inlineStr">
        <is>
          <t>Retenido</t>
        </is>
      </c>
      <c r="B28" s="43" t="inlineStr">
        <is>
          <t>El estatus de salida fue marcado como retenido.</t>
        </is>
      </c>
    </row>
    <row r="29" ht="28" customHeight="1">
      <c r="A29" s="42" t="inlineStr">
        <is>
          <t>Excedente surtido</t>
        </is>
      </c>
      <c r="B29" s="42" t="inlineStr">
        <is>
          <t>Los bultos surtidos superan los solicitados.</t>
        </is>
      </c>
    </row>
    <row r="30" ht="28" customHeight="1">
      <c r="A30" s="43" t="inlineStr">
        <is>
          <t>Excedente cargado</t>
        </is>
      </c>
      <c r="B30" s="43" t="inlineStr">
        <is>
          <t>Los bultos cargados superan los solicitados.</t>
        </is>
      </c>
    </row>
    <row r="31" ht="28" customHeight="1">
      <c r="A31" s="42" t="inlineStr">
        <is>
          <t>En proceso</t>
        </is>
      </c>
      <c r="B31" s="42" t="inlineStr">
        <is>
          <t>El pedido sigue en surtido, carga o pendiente de liberación.</t>
        </is>
      </c>
    </row>
    <row r="32" ht="28" customHeight="1">
      <c r="A32" s="43" t="inlineStr">
        <is>
          <t>Liberación registrada</t>
        </is>
      </c>
      <c r="B32" s="43" t="inlineStr">
        <is>
          <t>La captura indica pedido surtido, cargado y liberado.</t>
        </is>
      </c>
    </row>
    <row r="33" ht="28" customHeight="1">
      <c r="A33" s="42" t="inlineStr">
        <is>
          <t>Salida registrada</t>
        </is>
      </c>
      <c r="B33" s="42" t="inlineStr">
        <is>
          <t>La captura indica pedido surtido, cargado y con salida real registrada.</t>
        </is>
      </c>
    </row>
    <row r="35">
      <c r="A35" s="38" t="inlineStr">
        <is>
          <t>4. Interpreta el semáforo</t>
        </is>
      </c>
      <c r="B35" s="39" t="n"/>
      <c r="C35" s="39" t="n"/>
      <c r="D35" s="39" t="n"/>
      <c r="E35" s="39" t="n"/>
      <c r="F35" s="39" t="n"/>
      <c r="G35" s="39" t="n"/>
      <c r="H35" s="39" t="n"/>
    </row>
    <row r="36" ht="32" customHeight="1">
      <c r="A36" s="41" t="inlineStr">
        <is>
          <t>Color</t>
        </is>
      </c>
      <c r="B36" s="41" t="inlineStr">
        <is>
          <t>Significado</t>
        </is>
      </c>
    </row>
    <row r="37" ht="32" customHeight="1">
      <c r="A37" s="44" t="inlineStr">
        <is>
          <t>Verde</t>
        </is>
      </c>
      <c r="B37" s="43" t="inlineStr">
        <is>
          <t>El renglón tiene consistencia según la captura y cuenta con liberación o salida registrada.</t>
        </is>
      </c>
    </row>
    <row r="38" ht="32" customHeight="1">
      <c r="A38" s="45" t="inlineStr">
        <is>
          <t>Amarillo</t>
        </is>
      </c>
      <c r="B38" s="43" t="inlineStr">
        <is>
          <t>El renglón sigue en proceso o tiene una situación que requiere seguimiento.</t>
        </is>
      </c>
    </row>
    <row r="39" ht="32" customHeight="1">
      <c r="A39" s="46" t="inlineStr">
        <is>
          <t>Rojo</t>
        </is>
      </c>
      <c r="B39" s="43" t="inlineStr">
        <is>
          <t>Existe información incompleta, faltante relevante, retención, excedente o inconsistencia de captura.</t>
        </is>
      </c>
    </row>
    <row r="40" ht="36" customHeight="1">
      <c r="B40" s="47" t="inlineStr">
        <is>
          <t>El color verde no autoriza por sí solo la salida; la liberación sigue siendo una decisión operativa registrada manualmente.</t>
        </is>
      </c>
    </row>
    <row r="41">
      <c r="A41" s="38" t="inlineStr">
        <is>
          <t>5. Revisión antes de cerrar la operación</t>
        </is>
      </c>
      <c r="B41" s="39" t="n"/>
      <c r="C41" s="39" t="n"/>
      <c r="D41" s="39" t="n"/>
      <c r="E41" s="39" t="n"/>
      <c r="F41" s="39" t="n"/>
      <c r="G41" s="39" t="n"/>
      <c r="H41" s="39" t="n"/>
    </row>
    <row r="42" ht="30" customHeight="1">
      <c r="B42" s="40" t="inlineStr">
        <is>
          <t>1. Filtra la columna Semáforo por Rojo.</t>
        </is>
      </c>
    </row>
    <row r="43" ht="30" customHeight="1">
      <c r="B43" s="40" t="inlineStr">
        <is>
          <t>2. Atiende primero los registros con faltantes, datos incompletos, retenidos o excedentes.</t>
        </is>
      </c>
    </row>
    <row r="44" ht="30" customHeight="1">
      <c r="B44" s="40" t="inlineStr">
        <is>
          <t>3. Revisa la columna Resultado de control.</t>
        </is>
      </c>
    </row>
    <row r="45" ht="30" customHeight="1">
      <c r="B45" s="40" t="inlineStr">
        <is>
          <t>4. Confirma que los registros con estatus Salió tengan fecha y hora de salida real.</t>
        </is>
      </c>
    </row>
    <row r="46" ht="30" customHeight="1">
      <c r="B46" s="40" t="inlineStr">
        <is>
          <t>5. Revisa el bloque Controles finales de captura al final de la hoja de control.</t>
        </is>
      </c>
    </row>
    <row r="47" ht="30" customHeight="1">
      <c r="B47" s="40" t="inlineStr">
        <is>
          <t>6. Si el control aritmético indica revisión, verifica excedentes, registros incompletos y captura de bultos.</t>
        </is>
      </c>
    </row>
    <row r="49">
      <c r="A49" s="38" t="inlineStr">
        <is>
          <t>6. Capacidad y mantenimiento</t>
        </is>
      </c>
      <c r="B49" s="39" t="n"/>
      <c r="C49" s="39" t="n"/>
      <c r="D49" s="39" t="n"/>
      <c r="E49" s="39" t="n"/>
      <c r="F49" s="39" t="n"/>
      <c r="G49" s="39" t="n"/>
      <c r="H49" s="39" t="n"/>
    </row>
    <row r="50" ht="30" customHeight="1">
      <c r="B50" s="40" t="inlineStr">
        <is>
          <t>La hoja “Control de despachos” está preparada para 100 renglones operativos, de la fila 7 a la 106. Si se requiere crecer el archivo, ampliar de forma consistente la tabla, las fórmulas, validaciones, formatos condicionales, controles finales y referencias del resumen.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2026-09-01T13:59:52Z</dcterms:created>
  <dcterms:modified xmlns:dcterms="http://purl.org/dc/terms/" xmlns:xsi="http://www.w3.org/2001/XMLSchema-instance" xsi:type="dcterms:W3CDTF">2026-09-01T13:59:52Z</dcterms:modified>
</cp:coreProperties>
</file>